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9320" windowHeight="8925" tabRatio="608" firstSheet="1" activeTab="5"/>
  </bookViews>
  <sheets>
    <sheet name="Main-2020" sheetId="12" r:id="rId1"/>
    <sheet name="B.S-2020" sheetId="15" r:id="rId2"/>
    <sheet name="P &amp; L-Jun-2020" sheetId="16" r:id="rId3"/>
    <sheet name="Comprehensive income-2020" sheetId="17" r:id="rId4"/>
    <sheet name="Sheet1" sheetId="63" r:id="rId5"/>
    <sheet name="Sheet2" sheetId="64" r:id="rId6"/>
    <sheet name="Deprceation" sheetId="65" r:id="rId7"/>
  </sheets>
  <externalReferences>
    <externalReference r:id="rId8"/>
    <externalReference r:id="rId9"/>
  </externalReferences>
  <definedNames>
    <definedName name="aa">'[1]New A-Rept'!#REF!</definedName>
    <definedName name="AReptPage2">'[2]New A-Rept'!#REF!</definedName>
    <definedName name="_xlnm.Database">#REF!</definedName>
    <definedName name="_xlnm.Print_Area">#REF!</definedName>
    <definedName name="Print_Area_MI">#REF!</definedName>
    <definedName name="q">'[1]New A-Rept'!#REF!</definedName>
    <definedName name="TAXDEP">'[1]New A-Rept'!#REF!</definedName>
  </definedNames>
  <calcPr calcId="125725"/>
</workbook>
</file>

<file path=xl/calcChain.xml><?xml version="1.0" encoding="utf-8"?>
<calcChain xmlns="http://schemas.openxmlformats.org/spreadsheetml/2006/main">
  <c r="H12" i="65"/>
  <c r="H11"/>
  <c r="H10"/>
  <c r="H9"/>
  <c r="H8"/>
  <c r="H7"/>
  <c r="H6"/>
  <c r="H5"/>
  <c r="B49" i="64"/>
  <c r="B32"/>
  <c r="B50" i="63"/>
  <c r="B122"/>
  <c r="C32" i="16" s="1"/>
  <c r="B105" i="63"/>
  <c r="B88"/>
  <c r="D39" i="15" s="1"/>
  <c r="B42" i="64" l="1"/>
  <c r="C28" i="16"/>
  <c r="B93" i="63"/>
  <c r="D18" i="15"/>
  <c r="B42" i="63"/>
  <c r="C13" i="16" l="1"/>
  <c r="B36" i="63"/>
  <c r="D13" i="65"/>
  <c r="J12"/>
  <c r="J11"/>
  <c r="J7"/>
  <c r="J10"/>
  <c r="J9"/>
  <c r="J8"/>
  <c r="J5"/>
  <c r="B11"/>
  <c r="B10"/>
  <c r="B9"/>
  <c r="B8"/>
  <c r="B7"/>
  <c r="B6"/>
  <c r="B5"/>
  <c r="B73" i="63"/>
  <c r="J6" i="65" l="1"/>
  <c r="B21" i="63"/>
  <c r="D16" i="15"/>
  <c r="B46" i="64"/>
  <c r="C22" i="16" s="1"/>
  <c r="B68" i="63" l="1"/>
  <c r="D19" i="15" s="1"/>
  <c r="B75" i="63" l="1"/>
  <c r="D30" i="15" s="1"/>
  <c r="D13" l="1"/>
  <c r="B26" i="63"/>
  <c r="D12" i="15" s="1"/>
  <c r="D11"/>
  <c r="C18" i="16" l="1"/>
  <c r="F13" i="17" l="1"/>
  <c r="F11"/>
  <c r="G11" s="1"/>
  <c r="E40" i="15"/>
  <c r="E31"/>
  <c r="E34" s="1"/>
  <c r="E42" s="1"/>
  <c r="E20"/>
  <c r="E23" s="1"/>
  <c r="D40" l="1"/>
  <c r="G13" i="17" l="1"/>
  <c r="B16" i="63" l="1"/>
  <c r="D10" i="15" s="1"/>
  <c r="D14" s="1"/>
  <c r="C21" i="16" l="1"/>
  <c r="C23" s="1"/>
  <c r="C24" s="1"/>
  <c r="C30" s="1"/>
  <c r="C34" s="1"/>
  <c r="B47" i="64"/>
  <c r="B135" i="63"/>
  <c r="E13" i="17" l="1"/>
  <c r="E18" s="1"/>
  <c r="B80" i="63"/>
  <c r="B81" s="1"/>
  <c r="C37" i="16"/>
  <c r="D31" i="15" l="1"/>
  <c r="D34" l="1"/>
  <c r="D42" s="1"/>
  <c r="H13" i="65"/>
  <c r="J13"/>
  <c r="D17" i="15"/>
  <c r="D20" s="1"/>
  <c r="D23" s="1"/>
  <c r="G42" l="1"/>
  <c r="F17"/>
</calcChain>
</file>

<file path=xl/sharedStrings.xml><?xml version="1.0" encoding="utf-8"?>
<sst xmlns="http://schemas.openxmlformats.org/spreadsheetml/2006/main" count="224" uniqueCount="183">
  <si>
    <t>Intangible assets</t>
  </si>
  <si>
    <t>Long term investment</t>
  </si>
  <si>
    <t xml:space="preserve">                         Mayari Securities (Private) Limited</t>
  </si>
  <si>
    <t xml:space="preserve">                         Financial Statements</t>
  </si>
  <si>
    <t xml:space="preserve"> </t>
  </si>
  <si>
    <t>Mayari Securities (Private) Limited</t>
  </si>
  <si>
    <t>Balance Sheet</t>
  </si>
  <si>
    <t>Profit &amp; Loss Accounts</t>
  </si>
  <si>
    <t>Statement of Comprehensive Income</t>
  </si>
  <si>
    <t>Rupees</t>
  </si>
  <si>
    <t>Chief Executive</t>
  </si>
  <si>
    <t>Note</t>
  </si>
  <si>
    <t xml:space="preserve">       ASSETS</t>
  </si>
  <si>
    <t xml:space="preserve">           NON-CURRENT ASSETS</t>
  </si>
  <si>
    <t>Property &amp; equipment</t>
  </si>
  <si>
    <t>Long term advances &amp; deposits</t>
  </si>
  <si>
    <t xml:space="preserve">           CURRENT ASSETS</t>
  </si>
  <si>
    <t>Trade receivables</t>
  </si>
  <si>
    <t>Advances, deposits, pre-payments &amp; other receivables</t>
  </si>
  <si>
    <t>Short term investment</t>
  </si>
  <si>
    <t>Cash &amp; bank balances</t>
  </si>
  <si>
    <t xml:space="preserve">       TOTAL ASSETS</t>
  </si>
  <si>
    <t>EQUITY AND LIABILITIES</t>
  </si>
  <si>
    <t>CAPITAL AND RESERVES</t>
  </si>
  <si>
    <t>Authorized Capital</t>
  </si>
  <si>
    <t>15,000,000 ordinary shares of Rs. 10/- each</t>
  </si>
  <si>
    <t>Issued, subscribed and paid-up capital</t>
  </si>
  <si>
    <t>Accumulated profit brought forward</t>
  </si>
  <si>
    <t xml:space="preserve">           CURRENT LIABILITIES</t>
  </si>
  <si>
    <t>Trade payables</t>
  </si>
  <si>
    <t>Accrued expenses &amp; other liabilities</t>
  </si>
  <si>
    <t xml:space="preserve">       TOTAL EQUITY AND LIABILITIES</t>
  </si>
  <si>
    <t>Director</t>
  </si>
  <si>
    <t>REVENUE</t>
  </si>
  <si>
    <t>Operating revenue</t>
  </si>
  <si>
    <t>Administrative expenses</t>
  </si>
  <si>
    <t>Finance cost</t>
  </si>
  <si>
    <t>Other charges</t>
  </si>
  <si>
    <t>Other income</t>
  </si>
  <si>
    <t xml:space="preserve">Taxation </t>
  </si>
  <si>
    <t>Earning / (Loss) per share- basic and diluted</t>
  </si>
  <si>
    <t>%</t>
  </si>
  <si>
    <t>Reason for Major variance</t>
  </si>
  <si>
    <t>Increase/</t>
  </si>
  <si>
    <t>Other Comprehensive Income</t>
  </si>
  <si>
    <t>Computer</t>
  </si>
  <si>
    <t xml:space="preserve">                                                Chief Executive</t>
  </si>
  <si>
    <t>Operating profit</t>
  </si>
  <si>
    <t>The annexed notes from 1 to 29 form an integral part of these financial statements.</t>
  </si>
  <si>
    <t>(Loss)/profit before taxation</t>
  </si>
  <si>
    <t>(Loss)/profit aftar taxation</t>
  </si>
  <si>
    <t>Total Comprehensive (Loss)/Income for the year</t>
  </si>
  <si>
    <t>Air Condition</t>
  </si>
  <si>
    <t>Car</t>
  </si>
  <si>
    <t>Furniture</t>
  </si>
  <si>
    <t>Television</t>
  </si>
  <si>
    <t>UPS</t>
  </si>
  <si>
    <t>Water Dispencer</t>
  </si>
  <si>
    <t>Office &amp; Booth</t>
  </si>
  <si>
    <t>TREC Certificate</t>
  </si>
  <si>
    <t>PSX (Deposit)</t>
  </si>
  <si>
    <t>National Clearing (Deposit)</t>
  </si>
  <si>
    <t>CDC Deposit</t>
  </si>
  <si>
    <t>New Office Deposit</t>
  </si>
  <si>
    <t>Deposit/Cash Margin Against Exposure in DFC</t>
  </si>
  <si>
    <t>Short Term Investment in Listed Securities</t>
  </si>
  <si>
    <t>Note No. 1</t>
  </si>
  <si>
    <t>Note No. 2</t>
  </si>
  <si>
    <t>Note No. 3</t>
  </si>
  <si>
    <t>Note No. 4</t>
  </si>
  <si>
    <t>Note No. 5</t>
  </si>
  <si>
    <t>Note No. 6</t>
  </si>
  <si>
    <t>Note No. 7</t>
  </si>
  <si>
    <t>Note No. 8</t>
  </si>
  <si>
    <t>Bank Al-Habib Limited</t>
  </si>
  <si>
    <t>Habib Metropolitan Bank Limited</t>
  </si>
  <si>
    <t>JS Bank Limited</t>
  </si>
  <si>
    <t>Bank Al-Habib Limited Client A/C</t>
  </si>
  <si>
    <t>Habib Metropolitan Bank Limited Client A/C</t>
  </si>
  <si>
    <t>JS Bank Limited Client A/C</t>
  </si>
  <si>
    <t>Cash in Hand</t>
  </si>
  <si>
    <t>Note No. 9</t>
  </si>
  <si>
    <t>Note No. 10</t>
  </si>
  <si>
    <t>Note No. 12</t>
  </si>
  <si>
    <t>Brokerage Commission</t>
  </si>
  <si>
    <t>Dividend Income</t>
  </si>
  <si>
    <t>Note No. 13</t>
  </si>
  <si>
    <t>Note No. 15</t>
  </si>
  <si>
    <t>Commission on New Listing</t>
  </si>
  <si>
    <t>Note No. 16</t>
  </si>
  <si>
    <t>WithHolding Tax on Telephone Bills</t>
  </si>
  <si>
    <t>WithHolding Tax on Dividend Income</t>
  </si>
  <si>
    <t>WithHolding Tax on New Listing</t>
  </si>
  <si>
    <t>WATER EXPENSES</t>
  </si>
  <si>
    <t>CONVEYNCE EXPENSE</t>
  </si>
  <si>
    <t>ENTERTAINMENT EXPENSE</t>
  </si>
  <si>
    <t>MISSCELLEIANIOUS EXPENSE</t>
  </si>
  <si>
    <t>POSTAGE &amp; COURIER EXPENSE</t>
  </si>
  <si>
    <t>CAR FUEL &amp; MAINTENANCE</t>
  </si>
  <si>
    <t>OFFICE REPAIR &amp; MAINTENANCE</t>
  </si>
  <si>
    <t>ELECTRICITY BILLS</t>
  </si>
  <si>
    <t>LICENSE FEES</t>
  </si>
  <si>
    <t>TELEPHONE BILLS</t>
  </si>
  <si>
    <t>INTERCOM</t>
  </si>
  <si>
    <t>MEMBER FEES</t>
  </si>
  <si>
    <t>TV CONNECTION</t>
  </si>
  <si>
    <t>CLEARING HOUSE CHARGES</t>
  </si>
  <si>
    <t>NDM MARKET REPORTING FEE</t>
  </si>
  <si>
    <t>SECP TRANSACTION FEE</t>
  </si>
  <si>
    <t>NCCPL CHARGES</t>
  </si>
  <si>
    <t>SALARIES &amp; ALLOWANCES &amp; BENIFITS</t>
  </si>
  <si>
    <t>DIRECTOR REMUNERATION</t>
  </si>
  <si>
    <t>PRINTING &amp; STATIONARY</t>
  </si>
  <si>
    <t>PROFESSIONAL CHARGES</t>
  </si>
  <si>
    <t>FILING FEES OF A/C'S, FORM A &amp; 29</t>
  </si>
  <si>
    <t>COMPUTER REPAIR &amp; MAINTENANCE</t>
  </si>
  <si>
    <t>COMPUTER SOFTWARE EXPENSES</t>
  </si>
  <si>
    <t>KATS &amp; KITS EXPENSES</t>
  </si>
  <si>
    <t>Note No. 14</t>
  </si>
  <si>
    <t>Bank Charges</t>
  </si>
  <si>
    <t>Muhammad Riaz Mayari</t>
  </si>
  <si>
    <t>Huzaifa Muhammad Riaz</t>
  </si>
  <si>
    <t>PSX PARKING FEES</t>
  </si>
  <si>
    <t>PSX STOCK BROKER ASSOCIATION</t>
  </si>
  <si>
    <t>13</t>
  </si>
  <si>
    <t>Profit brought forward</t>
  </si>
  <si>
    <t>Profit after taxation</t>
  </si>
  <si>
    <t>From Client's</t>
  </si>
  <si>
    <t>From Pakistan Stock Exchange</t>
  </si>
  <si>
    <t>Trade receivables - Unsecured</t>
  </si>
  <si>
    <t>considered good</t>
  </si>
  <si>
    <t>KSE OFFICE REGISTRATION</t>
  </si>
  <si>
    <t>National Clearing Future Deposit</t>
  </si>
  <si>
    <t>Advance payment of Tax (Tax Assets)</t>
  </si>
  <si>
    <t>Note. NO. 18</t>
  </si>
  <si>
    <t>Depreciation</t>
  </si>
  <si>
    <r>
      <t xml:space="preserve">Air Conditioner </t>
    </r>
    <r>
      <rPr>
        <b/>
        <sz val="11"/>
        <color theme="1"/>
        <rFont val="Arial"/>
        <family val="2"/>
      </rPr>
      <t>15%</t>
    </r>
  </si>
  <si>
    <r>
      <t xml:space="preserve">Computer </t>
    </r>
    <r>
      <rPr>
        <b/>
        <sz val="11"/>
        <color theme="1"/>
        <rFont val="Arial"/>
        <family val="2"/>
      </rPr>
      <t>30%</t>
    </r>
  </si>
  <si>
    <r>
      <t xml:space="preserve">Furniture </t>
    </r>
    <r>
      <rPr>
        <b/>
        <sz val="11"/>
        <color theme="1"/>
        <rFont val="Arial"/>
        <family val="2"/>
      </rPr>
      <t>15%</t>
    </r>
  </si>
  <si>
    <r>
      <t xml:space="preserve">Television </t>
    </r>
    <r>
      <rPr>
        <b/>
        <sz val="11"/>
        <color theme="1"/>
        <rFont val="Arial"/>
        <family val="2"/>
      </rPr>
      <t>15%</t>
    </r>
  </si>
  <si>
    <r>
      <t xml:space="preserve">UPS </t>
    </r>
    <r>
      <rPr>
        <b/>
        <sz val="11"/>
        <color theme="1"/>
        <rFont val="Arial"/>
        <family val="2"/>
      </rPr>
      <t>15%</t>
    </r>
  </si>
  <si>
    <r>
      <t xml:space="preserve">Water dispencer </t>
    </r>
    <r>
      <rPr>
        <b/>
        <sz val="11"/>
        <color theme="1"/>
        <rFont val="Arial"/>
        <family val="2"/>
      </rPr>
      <t>15%</t>
    </r>
  </si>
  <si>
    <r>
      <t xml:space="preserve">Office &amp; Both </t>
    </r>
    <r>
      <rPr>
        <b/>
        <sz val="11"/>
        <color theme="1"/>
        <rFont val="Arial"/>
        <family val="2"/>
      </rPr>
      <t>10%</t>
    </r>
  </si>
  <si>
    <t>Faran</t>
  </si>
  <si>
    <r>
      <t xml:space="preserve">Car </t>
    </r>
    <r>
      <rPr>
        <b/>
        <sz val="11"/>
        <color theme="1"/>
        <rFont val="Arial"/>
        <family val="2"/>
      </rPr>
      <t>15%</t>
    </r>
  </si>
  <si>
    <t>RECTIFICATION FEES</t>
  </si>
  <si>
    <t>PROFESSIONAL TAX</t>
  </si>
  <si>
    <t>SST ON UN REG SERVICES</t>
  </si>
  <si>
    <t>CAR</t>
  </si>
  <si>
    <t>Loss on Sale of PMEX Membership Card</t>
  </si>
  <si>
    <t>Remeasurement of Investments</t>
  </si>
  <si>
    <t>Capital Gain/(Loss) on sale of securities-net</t>
  </si>
  <si>
    <t>Unrealised Gain/(Loss) on Investments - Long Terms Investment</t>
  </si>
  <si>
    <t>Return on Exposure</t>
  </si>
  <si>
    <t>SECP BROKER RENEWAL FEES</t>
  </si>
  <si>
    <t>WithHolding Tax on Return Exposure</t>
  </si>
  <si>
    <t>Misc Commision</t>
  </si>
  <si>
    <t>NCCPL CALCULATION CHARGES HOUSE AC</t>
  </si>
  <si>
    <t>INVESTOR PROTECTION FUND</t>
  </si>
  <si>
    <t>Remeasurement of Investment</t>
  </si>
  <si>
    <t>NCEL Office</t>
  </si>
  <si>
    <t>Note No. 17</t>
  </si>
  <si>
    <t>Taxation</t>
  </si>
  <si>
    <t>Current Year</t>
  </si>
  <si>
    <t>Prior Tax</t>
  </si>
  <si>
    <t>Provision for Taxation</t>
  </si>
  <si>
    <t>other payable</t>
  </si>
  <si>
    <t>COURT EXPENSE</t>
  </si>
  <si>
    <t>Capital Gain/(Loss) on sale of securities-net PSX</t>
  </si>
  <si>
    <t>Short Term Loan From Director</t>
  </si>
  <si>
    <t>Profit / Loss on Car Sale</t>
  </si>
  <si>
    <t>Taxation (Currrent)</t>
  </si>
  <si>
    <t xml:space="preserve">                         For the year ended Sep 30, 2020</t>
  </si>
  <si>
    <t>As at Sep 30, 2020</t>
  </si>
  <si>
    <t>Sep, 2020</t>
  </si>
  <si>
    <t>For the year ended Sep 30, 2020</t>
  </si>
  <si>
    <t>Sep 2020</t>
  </si>
  <si>
    <t>CAPITAL GAIN TAX</t>
  </si>
  <si>
    <t xml:space="preserve">LONG Term Investment in PSX Shares </t>
  </si>
  <si>
    <t>Capital Gain/(Loss) on Listed Companies</t>
  </si>
  <si>
    <t>CDC Custody fees</t>
  </si>
  <si>
    <t>Surplus / (Deficit) - Long Term Investment</t>
  </si>
  <si>
    <t>DEPRECIATION CHARGES SEP 2020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</si>
</sst>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F_-;\-* #,##0\ _F_-;_-* &quot;-&quot;\ _F_-;_-@_-"/>
    <numFmt numFmtId="165" formatCode="_-* #,##0.00\ _F_-;\-* #,##0.00\ _F_-;_-* &quot;-&quot;??\ _F_-;_-@_-"/>
    <numFmt numFmtId="166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Book Antiqua"/>
      <family val="1"/>
    </font>
    <font>
      <u/>
      <sz val="12"/>
      <name val="Times New Roman"/>
      <family val="1"/>
    </font>
    <font>
      <u/>
      <sz val="11"/>
      <name val="Times New Roman"/>
      <family val="1"/>
    </font>
    <font>
      <sz val="11"/>
      <name val="Calibri"/>
      <family val="2"/>
      <scheme val="minor"/>
    </font>
    <font>
      <b/>
      <u/>
      <sz val="11"/>
      <name val="Times New Roman"/>
      <family val="1"/>
    </font>
    <font>
      <sz val="11"/>
      <color theme="1"/>
      <name val="Arial"/>
      <family val="2"/>
    </font>
    <font>
      <u/>
      <sz val="11"/>
      <color theme="1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4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" fillId="0" borderId="0"/>
    <xf numFmtId="49" fontId="1" fillId="0" borderId="0"/>
    <xf numFmtId="49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9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9" fontId="1" fillId="0" borderId="0"/>
    <xf numFmtId="0" fontId="17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3">
    <xf numFmtId="0" fontId="0" fillId="0" borderId="0" xfId="0"/>
    <xf numFmtId="0" fontId="8" fillId="0" borderId="0" xfId="32" applyFont="1"/>
    <xf numFmtId="0" fontId="9" fillId="0" borderId="0" xfId="32" applyFont="1" applyBorder="1" applyAlignment="1">
      <alignment horizontal="centerContinuous"/>
    </xf>
    <xf numFmtId="0" fontId="9" fillId="0" borderId="0" xfId="32" applyFont="1"/>
    <xf numFmtId="0" fontId="3" fillId="0" borderId="0" xfId="25" applyFont="1"/>
    <xf numFmtId="166" fontId="2" fillId="0" borderId="0" xfId="8" applyNumberFormat="1" applyFont="1"/>
    <xf numFmtId="0" fontId="2" fillId="0" borderId="0" xfId="25" applyFont="1" applyAlignment="1">
      <alignment horizontal="center"/>
    </xf>
    <xf numFmtId="0" fontId="2" fillId="0" borderId="0" xfId="25" applyFont="1"/>
    <xf numFmtId="0" fontId="2" fillId="0" borderId="7" xfId="25" applyFont="1" applyBorder="1" applyAlignment="1">
      <alignment horizontal="center"/>
    </xf>
    <xf numFmtId="17" fontId="2" fillId="0" borderId="8" xfId="25" quotePrefix="1" applyNumberFormat="1" applyFont="1" applyBorder="1" applyAlignment="1">
      <alignment horizontal="center"/>
    </xf>
    <xf numFmtId="17" fontId="2" fillId="0" borderId="8" xfId="25" applyNumberFormat="1" applyFont="1" applyBorder="1" applyAlignment="1">
      <alignment horizontal="center"/>
    </xf>
    <xf numFmtId="0" fontId="2" fillId="0" borderId="0" xfId="25" applyFont="1" applyBorder="1" applyAlignment="1">
      <alignment horizontal="center"/>
    </xf>
    <xf numFmtId="166" fontId="3" fillId="0" borderId="0" xfId="8" applyNumberFormat="1" applyFont="1"/>
    <xf numFmtId="0" fontId="2" fillId="0" borderId="0" xfId="25" applyFont="1" applyFill="1" applyAlignment="1">
      <alignment horizontal="center"/>
    </xf>
    <xf numFmtId="166" fontId="3" fillId="0" borderId="0" xfId="25" applyNumberFormat="1" applyFont="1"/>
    <xf numFmtId="166" fontId="2" fillId="0" borderId="10" xfId="8" applyNumberFormat="1" applyFont="1" applyBorder="1"/>
    <xf numFmtId="166" fontId="2" fillId="0" borderId="12" xfId="8" applyNumberFormat="1" applyFont="1" applyBorder="1"/>
    <xf numFmtId="166" fontId="2" fillId="0" borderId="9" xfId="8" applyNumberFormat="1" applyFont="1" applyFill="1" applyBorder="1"/>
    <xf numFmtId="166" fontId="3" fillId="0" borderId="9" xfId="8" applyNumberFormat="1" applyFont="1" applyBorder="1"/>
    <xf numFmtId="166" fontId="3" fillId="0" borderId="10" xfId="8" applyNumberFormat="1" applyFont="1" applyBorder="1"/>
    <xf numFmtId="166" fontId="2" fillId="0" borderId="13" xfId="8" applyNumberFormat="1" applyFont="1" applyBorder="1"/>
    <xf numFmtId="166" fontId="3" fillId="0" borderId="12" xfId="8" applyNumberFormat="1" applyFont="1" applyBorder="1"/>
    <xf numFmtId="166" fontId="2" fillId="0" borderId="14" xfId="8" applyNumberFormat="1" applyFont="1" applyFill="1" applyBorder="1"/>
    <xf numFmtId="166" fontId="2" fillId="0" borderId="14" xfId="8" applyNumberFormat="1" applyFont="1" applyBorder="1"/>
    <xf numFmtId="166" fontId="2" fillId="0" borderId="5" xfId="8" applyNumberFormat="1" applyFont="1" applyBorder="1"/>
    <xf numFmtId="166" fontId="2" fillId="0" borderId="9" xfId="8" applyNumberFormat="1" applyFont="1" applyBorder="1"/>
    <xf numFmtId="0" fontId="3" fillId="0" borderId="0" xfId="25" applyFont="1" applyFill="1"/>
    <xf numFmtId="49" fontId="10" fillId="0" borderId="0" xfId="34" applyFont="1" applyFill="1" applyBorder="1"/>
    <xf numFmtId="43" fontId="2" fillId="0" borderId="0" xfId="8" applyNumberFormat="1" applyFont="1" applyFill="1"/>
    <xf numFmtId="0" fontId="2" fillId="0" borderId="0" xfId="25" applyFont="1" applyFill="1" applyAlignment="1"/>
    <xf numFmtId="166" fontId="11" fillId="0" borderId="0" xfId="8" applyNumberFormat="1" applyFont="1" applyBorder="1"/>
    <xf numFmtId="49" fontId="8" fillId="0" borderId="0" xfId="34" applyFont="1"/>
    <xf numFmtId="49" fontId="9" fillId="0" borderId="0" xfId="34" applyFont="1" applyAlignment="1">
      <alignment horizontal="center"/>
    </xf>
    <xf numFmtId="49" fontId="9" fillId="0" borderId="9" xfId="34" applyFont="1" applyFill="1" applyBorder="1" applyAlignment="1">
      <alignment horizontal="center"/>
    </xf>
    <xf numFmtId="49" fontId="9" fillId="0" borderId="0" xfId="34" applyFont="1"/>
    <xf numFmtId="49" fontId="9" fillId="0" borderId="0" xfId="34" applyFont="1" applyFill="1"/>
    <xf numFmtId="49" fontId="9" fillId="0" borderId="0" xfId="34" applyFont="1" applyFill="1" applyAlignment="1">
      <alignment horizontal="center"/>
    </xf>
    <xf numFmtId="166" fontId="9" fillId="0" borderId="0" xfId="35" applyNumberFormat="1" applyFont="1" applyFill="1" applyBorder="1"/>
    <xf numFmtId="166" fontId="9" fillId="0" borderId="4" xfId="34" applyNumberFormat="1" applyFont="1" applyFill="1" applyBorder="1"/>
    <xf numFmtId="166" fontId="9" fillId="0" borderId="0" xfId="35" applyNumberFormat="1" applyFont="1" applyFill="1"/>
    <xf numFmtId="166" fontId="8" fillId="0" borderId="0" xfId="35" applyNumberFormat="1" applyFont="1" applyFill="1" applyBorder="1"/>
    <xf numFmtId="49" fontId="9" fillId="0" borderId="0" xfId="34" applyFont="1" applyBorder="1" applyAlignment="1">
      <alignment horizontal="center"/>
    </xf>
    <xf numFmtId="49" fontId="9" fillId="0" borderId="9" xfId="34" applyFont="1" applyFill="1" applyBorder="1"/>
    <xf numFmtId="0" fontId="9" fillId="0" borderId="0" xfId="34" applyNumberFormat="1" applyFont="1" applyBorder="1" applyAlignment="1">
      <alignment horizontal="center"/>
    </xf>
    <xf numFmtId="166" fontId="9" fillId="0" borderId="10" xfId="35" applyNumberFormat="1" applyFont="1" applyFill="1" applyBorder="1"/>
    <xf numFmtId="0" fontId="9" fillId="0" borderId="0" xfId="34" applyNumberFormat="1" applyFont="1" applyAlignment="1">
      <alignment horizontal="center"/>
    </xf>
    <xf numFmtId="166" fontId="9" fillId="0" borderId="13" xfId="35" applyNumberFormat="1" applyFont="1" applyFill="1" applyBorder="1"/>
    <xf numFmtId="166" fontId="9" fillId="0" borderId="4" xfId="35" applyNumberFormat="1" applyFont="1" applyFill="1" applyBorder="1"/>
    <xf numFmtId="166" fontId="9" fillId="0" borderId="0" xfId="34" applyNumberFormat="1" applyFont="1" applyFill="1" applyBorder="1"/>
    <xf numFmtId="166" fontId="9" fillId="0" borderId="15" xfId="34" applyNumberFormat="1" applyFont="1" applyFill="1" applyBorder="1"/>
    <xf numFmtId="43" fontId="9" fillId="0" borderId="5" xfId="35" applyNumberFormat="1" applyFont="1" applyFill="1" applyBorder="1"/>
    <xf numFmtId="43" fontId="9" fillId="0" borderId="0" xfId="35" applyFont="1"/>
    <xf numFmtId="49" fontId="8" fillId="0" borderId="0" xfId="34" applyFont="1" applyFill="1"/>
    <xf numFmtId="49" fontId="9" fillId="0" borderId="0" xfId="34" applyFont="1" applyAlignment="1">
      <alignment horizontal="left"/>
    </xf>
    <xf numFmtId="0" fontId="9" fillId="0" borderId="0" xfId="33" applyFont="1" applyAlignment="1"/>
    <xf numFmtId="0" fontId="8" fillId="0" borderId="0" xfId="33" applyFont="1"/>
    <xf numFmtId="0" fontId="8" fillId="0" borderId="0" xfId="33" applyFont="1" applyAlignment="1">
      <alignment horizontal="center"/>
    </xf>
    <xf numFmtId="0" fontId="9" fillId="0" borderId="9" xfId="33" applyFont="1" applyBorder="1" applyAlignment="1">
      <alignment horizontal="center"/>
    </xf>
    <xf numFmtId="0" fontId="9" fillId="0" borderId="16" xfId="33" applyFont="1" applyBorder="1" applyAlignment="1">
      <alignment horizontal="center" vertical="center" wrapText="1"/>
    </xf>
    <xf numFmtId="0" fontId="9" fillId="0" borderId="6" xfId="33" applyFont="1" applyBorder="1" applyAlignment="1">
      <alignment horizontal="center" vertical="center" wrapText="1"/>
    </xf>
    <xf numFmtId="0" fontId="8" fillId="0" borderId="13" xfId="33" applyFont="1" applyBorder="1" applyAlignment="1">
      <alignment horizontal="center" vertical="center" wrapText="1"/>
    </xf>
    <xf numFmtId="0" fontId="9" fillId="0" borderId="13" xfId="33" applyFont="1" applyBorder="1" applyAlignment="1">
      <alignment horizontal="center"/>
    </xf>
    <xf numFmtId="0" fontId="9" fillId="0" borderId="11" xfId="33" applyFont="1" applyBorder="1" applyAlignment="1">
      <alignment horizontal="center"/>
    </xf>
    <xf numFmtId="0" fontId="9" fillId="0" borderId="10" xfId="33" applyFont="1" applyBorder="1" applyAlignment="1">
      <alignment horizontal="center"/>
    </xf>
    <xf numFmtId="0" fontId="9" fillId="0" borderId="0" xfId="33" applyFont="1"/>
    <xf numFmtId="0" fontId="9" fillId="0" borderId="0" xfId="35" applyNumberFormat="1" applyFont="1" applyAlignment="1">
      <alignment horizontal="center"/>
    </xf>
    <xf numFmtId="166" fontId="8" fillId="0" borderId="18" xfId="35" applyNumberFormat="1" applyFont="1" applyBorder="1"/>
    <xf numFmtId="10" fontId="8" fillId="0" borderId="19" xfId="36" applyNumberFormat="1" applyFont="1" applyBorder="1"/>
    <xf numFmtId="166" fontId="8" fillId="0" borderId="0" xfId="33" applyNumberFormat="1" applyFont="1"/>
    <xf numFmtId="0" fontId="9" fillId="0" borderId="0" xfId="33" applyNumberFormat="1" applyFont="1" applyAlignment="1">
      <alignment horizontal="center"/>
    </xf>
    <xf numFmtId="166" fontId="8" fillId="0" borderId="0" xfId="35" applyNumberFormat="1" applyFont="1" applyBorder="1"/>
    <xf numFmtId="166" fontId="9" fillId="0" borderId="0" xfId="35" applyNumberFormat="1" applyFont="1" applyBorder="1"/>
    <xf numFmtId="10" fontId="9" fillId="0" borderId="0" xfId="36" applyNumberFormat="1" applyFont="1" applyBorder="1"/>
    <xf numFmtId="166" fontId="8" fillId="0" borderId="0" xfId="35" applyNumberFormat="1" applyFont="1"/>
    <xf numFmtId="166" fontId="8" fillId="0" borderId="0" xfId="35" applyNumberFormat="1" applyFont="1" applyFill="1"/>
    <xf numFmtId="166" fontId="8" fillId="0" borderId="0" xfId="33" applyNumberFormat="1" applyFont="1" applyFill="1"/>
    <xf numFmtId="0" fontId="8" fillId="0" borderId="0" xfId="33" applyFont="1" applyFill="1"/>
    <xf numFmtId="0" fontId="8" fillId="0" borderId="0" xfId="33" applyFont="1" applyAlignment="1"/>
    <xf numFmtId="166" fontId="9" fillId="0" borderId="0" xfId="33" applyNumberFormat="1" applyFont="1" applyFill="1"/>
    <xf numFmtId="43" fontId="8" fillId="0" borderId="0" xfId="35" applyFont="1"/>
    <xf numFmtId="0" fontId="14" fillId="0" borderId="0" xfId="33" applyFont="1"/>
    <xf numFmtId="0" fontId="15" fillId="0" borderId="0" xfId="33" applyFont="1"/>
    <xf numFmtId="0" fontId="14" fillId="0" borderId="0" xfId="33" applyFont="1" applyAlignment="1">
      <alignment horizontal="centerContinuous"/>
    </xf>
    <xf numFmtId="0" fontId="8" fillId="0" borderId="0" xfId="34" applyNumberFormat="1" applyFont="1"/>
    <xf numFmtId="0" fontId="16" fillId="0" borderId="0" xfId="25" applyFont="1"/>
    <xf numFmtId="166" fontId="12" fillId="0" borderId="0" xfId="8" applyNumberFormat="1" applyFont="1"/>
    <xf numFmtId="0" fontId="2" fillId="0" borderId="0" xfId="25" applyFont="1" applyAlignment="1">
      <alignment horizontal="center"/>
    </xf>
    <xf numFmtId="0" fontId="14" fillId="0" borderId="0" xfId="33" applyFont="1" applyAlignment="1">
      <alignment horizontal="center"/>
    </xf>
    <xf numFmtId="0" fontId="8" fillId="0" borderId="0" xfId="35" applyNumberFormat="1" applyFont="1" applyFill="1" applyBorder="1"/>
    <xf numFmtId="166" fontId="8" fillId="0" borderId="0" xfId="34" applyNumberFormat="1" applyFont="1"/>
    <xf numFmtId="49" fontId="9" fillId="0" borderId="0" xfId="34" applyFont="1" applyAlignment="1">
      <alignment horizontal="center"/>
    </xf>
    <xf numFmtId="0" fontId="19" fillId="0" borderId="0" xfId="0" applyFont="1"/>
    <xf numFmtId="43" fontId="0" fillId="0" borderId="0" xfId="40" applyFont="1"/>
    <xf numFmtId="0" fontId="20" fillId="0" borderId="0" xfId="25" applyFont="1"/>
    <xf numFmtId="43" fontId="0" fillId="0" borderId="14" xfId="0" applyNumberFormat="1" applyBorder="1"/>
    <xf numFmtId="43" fontId="18" fillId="0" borderId="0" xfId="40" applyFont="1"/>
    <xf numFmtId="49" fontId="21" fillId="0" borderId="0" xfId="34" applyFont="1"/>
    <xf numFmtId="0" fontId="22" fillId="0" borderId="0" xfId="0" applyFont="1"/>
    <xf numFmtId="43" fontId="0" fillId="0" borderId="0" xfId="40" applyFont="1" applyAlignment="1">
      <alignment horizontal="center"/>
    </xf>
    <xf numFmtId="0" fontId="1" fillId="0" borderId="0" xfId="0" applyFont="1"/>
    <xf numFmtId="43" fontId="1" fillId="0" borderId="0" xfId="40" applyFont="1" applyBorder="1"/>
    <xf numFmtId="43" fontId="1" fillId="0" borderId="0" xfId="40" applyFont="1" applyBorder="1" applyAlignment="1">
      <alignment horizontal="center"/>
    </xf>
    <xf numFmtId="43" fontId="0" fillId="0" borderId="0" xfId="0" applyNumberFormat="1"/>
    <xf numFmtId="0" fontId="9" fillId="0" borderId="7" xfId="25" applyFont="1" applyBorder="1" applyAlignment="1">
      <alignment horizontal="center"/>
    </xf>
    <xf numFmtId="17" fontId="9" fillId="0" borderId="8" xfId="25" quotePrefix="1" applyNumberFormat="1" applyFont="1" applyBorder="1" applyAlignment="1">
      <alignment horizontal="center"/>
    </xf>
    <xf numFmtId="43" fontId="0" fillId="0" borderId="0" xfId="0" applyNumberFormat="1" applyBorder="1"/>
    <xf numFmtId="49" fontId="9" fillId="0" borderId="0" xfId="34" applyFont="1" applyFill="1" applyAlignment="1">
      <alignment horizontal="center"/>
    </xf>
    <xf numFmtId="0" fontId="20" fillId="0" borderId="0" xfId="25" applyFont="1" applyFill="1"/>
    <xf numFmtId="43" fontId="19" fillId="0" borderId="0" xfId="40" applyFont="1"/>
    <xf numFmtId="43" fontId="9" fillId="0" borderId="9" xfId="40" applyFont="1" applyFill="1" applyBorder="1" applyAlignment="1">
      <alignment horizontal="center"/>
    </xf>
    <xf numFmtId="43" fontId="9" fillId="0" borderId="8" xfId="40" quotePrefix="1" applyFont="1" applyBorder="1" applyAlignment="1">
      <alignment horizontal="center"/>
    </xf>
    <xf numFmtId="43" fontId="21" fillId="0" borderId="0" xfId="40" applyFont="1"/>
    <xf numFmtId="43" fontId="22" fillId="0" borderId="0" xfId="40" applyFont="1"/>
    <xf numFmtId="43" fontId="0" fillId="0" borderId="20" xfId="40" applyFont="1" applyBorder="1"/>
    <xf numFmtId="43" fontId="0" fillId="0" borderId="0" xfId="0" applyNumberFormat="1" applyFont="1"/>
    <xf numFmtId="0" fontId="24" fillId="0" borderId="0" xfId="0" applyFont="1"/>
    <xf numFmtId="43" fontId="24" fillId="0" borderId="0" xfId="40" applyFont="1"/>
    <xf numFmtId="43" fontId="24" fillId="0" borderId="14" xfId="40" applyFont="1" applyBorder="1"/>
    <xf numFmtId="0" fontId="25" fillId="0" borderId="0" xfId="0" applyFont="1"/>
    <xf numFmtId="0" fontId="26" fillId="0" borderId="0" xfId="0" applyFont="1"/>
    <xf numFmtId="43" fontId="0" fillId="0" borderId="14" xfId="40" applyFont="1" applyBorder="1"/>
    <xf numFmtId="49" fontId="9" fillId="0" borderId="0" xfId="34" applyFont="1" applyFill="1" applyAlignment="1">
      <alignment horizontal="center"/>
    </xf>
    <xf numFmtId="49" fontId="9" fillId="0" borderId="0" xfId="34" applyFont="1" applyFill="1" applyAlignment="1">
      <alignment horizontal="center"/>
    </xf>
    <xf numFmtId="166" fontId="0" fillId="0" borderId="0" xfId="0" applyNumberFormat="1"/>
    <xf numFmtId="0" fontId="2" fillId="0" borderId="0" xfId="25" applyFont="1" applyAlignment="1">
      <alignment horizontal="center"/>
    </xf>
    <xf numFmtId="0" fontId="28" fillId="0" borderId="20" xfId="0" applyFont="1" applyBorder="1"/>
    <xf numFmtId="43" fontId="28" fillId="0" borderId="20" xfId="40" applyFont="1" applyBorder="1"/>
    <xf numFmtId="43" fontId="8" fillId="0" borderId="0" xfId="40" applyFont="1" applyFill="1" applyBorder="1"/>
    <xf numFmtId="43" fontId="9" fillId="0" borderId="0" xfId="40" applyFont="1" applyFill="1" applyBorder="1"/>
    <xf numFmtId="43" fontId="9" fillId="0" borderId="0" xfId="40" applyFont="1" applyFill="1"/>
    <xf numFmtId="0" fontId="29" fillId="0" borderId="0" xfId="0" applyFont="1"/>
    <xf numFmtId="166" fontId="16" fillId="0" borderId="0" xfId="25" applyNumberFormat="1" applyFont="1"/>
    <xf numFmtId="0" fontId="30" fillId="0" borderId="0" xfId="25" applyFont="1"/>
    <xf numFmtId="43" fontId="31" fillId="0" borderId="0" xfId="40" applyFont="1"/>
    <xf numFmtId="0" fontId="2" fillId="0" borderId="0" xfId="25" applyFont="1" applyAlignment="1">
      <alignment horizontal="center"/>
    </xf>
    <xf numFmtId="43" fontId="9" fillId="0" borderId="14" xfId="40" applyFont="1" applyFill="1" applyBorder="1"/>
    <xf numFmtId="0" fontId="7" fillId="0" borderId="0" xfId="32" applyFont="1" applyBorder="1" applyAlignment="1">
      <alignment horizontal="center"/>
    </xf>
    <xf numFmtId="0" fontId="2" fillId="0" borderId="0" xfId="25" applyFont="1" applyAlignment="1">
      <alignment horizontal="center"/>
    </xf>
    <xf numFmtId="166" fontId="2" fillId="0" borderId="0" xfId="8" applyNumberFormat="1" applyFont="1" applyAlignment="1">
      <alignment horizontal="center"/>
    </xf>
    <xf numFmtId="0" fontId="2" fillId="0" borderId="0" xfId="25" applyFont="1" applyAlignment="1">
      <alignment horizontal="left"/>
    </xf>
    <xf numFmtId="0" fontId="2" fillId="0" borderId="7" xfId="25" applyFont="1" applyBorder="1" applyAlignment="1">
      <alignment horizontal="center" vertical="center"/>
    </xf>
    <xf numFmtId="0" fontId="2" fillId="0" borderId="8" xfId="25" applyFont="1" applyBorder="1" applyAlignment="1">
      <alignment horizontal="center" vertical="center"/>
    </xf>
    <xf numFmtId="49" fontId="9" fillId="0" borderId="0" xfId="34" applyFont="1" applyAlignment="1">
      <alignment horizontal="center"/>
    </xf>
    <xf numFmtId="49" fontId="9" fillId="0" borderId="9" xfId="34" applyFont="1" applyBorder="1" applyAlignment="1">
      <alignment horizontal="center" vertical="center" wrapText="1"/>
    </xf>
    <xf numFmtId="49" fontId="13" fillId="0" borderId="13" xfId="34" applyFont="1" applyBorder="1" applyAlignment="1">
      <alignment horizontal="center" vertical="center" wrapText="1"/>
    </xf>
    <xf numFmtId="49" fontId="9" fillId="0" borderId="0" xfId="34" applyFont="1" applyFill="1" applyAlignment="1">
      <alignment horizontal="center"/>
    </xf>
    <xf numFmtId="0" fontId="9" fillId="0" borderId="0" xfId="33" applyFont="1" applyAlignment="1">
      <alignment horizontal="center"/>
    </xf>
    <xf numFmtId="0" fontId="8" fillId="0" borderId="0" xfId="33" applyFont="1" applyAlignment="1">
      <alignment horizontal="center"/>
    </xf>
    <xf numFmtId="0" fontId="9" fillId="0" borderId="17" xfId="33" applyFont="1" applyBorder="1" applyAlignment="1">
      <alignment horizontal="center" vertical="center" wrapText="1"/>
    </xf>
    <xf numFmtId="0" fontId="9" fillId="0" borderId="0" xfId="33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 wrapText="1"/>
    </xf>
    <xf numFmtId="0" fontId="9" fillId="0" borderId="0" xfId="25" applyFont="1" applyAlignment="1">
      <alignment horizontal="center"/>
    </xf>
    <xf numFmtId="0" fontId="23" fillId="0" borderId="0" xfId="25" applyFont="1" applyAlignment="1">
      <alignment horizontal="center"/>
    </xf>
  </cellXfs>
  <cellStyles count="43">
    <cellStyle name="Comma" xfId="40" builtinId="3"/>
    <cellStyle name="Comma 2" xfId="3"/>
    <cellStyle name="Comma 2 2" xfId="4"/>
    <cellStyle name="Comma 3" xfId="5"/>
    <cellStyle name="Comma 3 2" xfId="6"/>
    <cellStyle name="Comma 4" xfId="7"/>
    <cellStyle name="Comma 4 2" xfId="8"/>
    <cellStyle name="Comma 5" xfId="9"/>
    <cellStyle name="Comma 6" xfId="35"/>
    <cellStyle name="Comma 6 2" xfId="42"/>
    <cellStyle name="Currency S0]_A-Rept (2)" xfId="10"/>
    <cellStyle name="Grey" xfId="11"/>
    <cellStyle name="Header1" xfId="12"/>
    <cellStyle name="Header2" xfId="13"/>
    <cellStyle name="Input [yellow]" xfId="14"/>
    <cellStyle name="Milliers [0]_mk" xfId="15"/>
    <cellStyle name="Milliers_mk" xfId="16"/>
    <cellStyle name="Monétaire [0]_mk" xfId="17"/>
    <cellStyle name="Monétaire_mk" xfId="18"/>
    <cellStyle name="Normal" xfId="0" builtinId="0"/>
    <cellStyle name="Normal - Style1" xfId="1"/>
    <cellStyle name="Normal 10" xfId="39"/>
    <cellStyle name="Normal 2" xfId="19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6" xfId="26"/>
    <cellStyle name="Normal 6 2" xfId="27"/>
    <cellStyle name="Normal 7" xfId="28"/>
    <cellStyle name="Normal 7 2" xfId="37"/>
    <cellStyle name="Normal 8" xfId="2"/>
    <cellStyle name="Normal 8 2" xfId="38"/>
    <cellStyle name="Normal 9" xfId="34"/>
    <cellStyle name="Normal 9 2" xfId="41"/>
    <cellStyle name="Normal_Financial Statement-(June-2010).elevenstars" xfId="32"/>
    <cellStyle name="Normal_Gazipura Financial Statements-( 2010)" xfId="33"/>
    <cellStyle name="Percent [2]" xfId="29"/>
    <cellStyle name="Percent 2" xfId="30"/>
    <cellStyle name="Percent 3" xfId="31"/>
    <cellStyle name="Percent 4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OUNTS/NFL-2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ACCOUNTS/ARMAI2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A-Rept"/>
      <sheetName val="New A-Rept (2)"/>
      <sheetName val="B-Sheet"/>
      <sheetName val="P&amp;L"/>
      <sheetName val="CF2"/>
      <sheetName val="CHANGES IN EQUITY"/>
      <sheetName val="Page 1"/>
      <sheetName val="Page 2"/>
      <sheetName val="Page 3"/>
      <sheetName val="Page 4"/>
      <sheetName val="Page 5"/>
      <sheetName val="FA-6"/>
      <sheetName val="FA-7"/>
      <sheetName val="FA-8"/>
      <sheetName val="Page11"/>
      <sheetName val="Page12"/>
      <sheetName val="Page13"/>
      <sheetName val="Page14"/>
      <sheetName val="TAX-15"/>
      <sheetName val="Page16"/>
      <sheetName val="Page1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A-Rept"/>
      <sheetName val="New A-Rept (2)"/>
      <sheetName val="B-Sheet"/>
      <sheetName val="P &amp; L"/>
      <sheetName val="cash-flow"/>
      <sheetName val="Page1"/>
      <sheetName val="Page 2"/>
      <sheetName val="FA-Pg3"/>
      <sheetName val="Page 4"/>
      <sheetName val="Page 5"/>
      <sheetName val="Page6 (2)"/>
      <sheetName val="Sheet 7 (2)"/>
      <sheetName val="Sheet 7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zoomScale="80" zoomScaleNormal="80" workbookViewId="0">
      <selection activeCell="A4" sqref="A4"/>
    </sheetView>
  </sheetViews>
  <sheetFormatPr defaultRowHeight="15"/>
  <cols>
    <col min="1" max="1" width="9.140625" style="1"/>
    <col min="2" max="2" width="12.7109375" style="1" customWidth="1"/>
    <col min="3" max="221" width="9.140625" style="1"/>
    <col min="222" max="222" width="12.7109375" style="1" customWidth="1"/>
    <col min="223" max="477" width="9.140625" style="1"/>
    <col min="478" max="478" width="12.7109375" style="1" customWidth="1"/>
    <col min="479" max="733" width="9.140625" style="1"/>
    <col min="734" max="734" width="12.7109375" style="1" customWidth="1"/>
    <col min="735" max="989" width="9.140625" style="1"/>
    <col min="990" max="990" width="12.7109375" style="1" customWidth="1"/>
    <col min="991" max="1245" width="9.140625" style="1"/>
    <col min="1246" max="1246" width="12.7109375" style="1" customWidth="1"/>
    <col min="1247" max="1501" width="9.140625" style="1"/>
    <col min="1502" max="1502" width="12.7109375" style="1" customWidth="1"/>
    <col min="1503" max="1757" width="9.140625" style="1"/>
    <col min="1758" max="1758" width="12.7109375" style="1" customWidth="1"/>
    <col min="1759" max="2013" width="9.140625" style="1"/>
    <col min="2014" max="2014" width="12.7109375" style="1" customWidth="1"/>
    <col min="2015" max="2269" width="9.140625" style="1"/>
    <col min="2270" max="2270" width="12.7109375" style="1" customWidth="1"/>
    <col min="2271" max="2525" width="9.140625" style="1"/>
    <col min="2526" max="2526" width="12.7109375" style="1" customWidth="1"/>
    <col min="2527" max="2781" width="9.140625" style="1"/>
    <col min="2782" max="2782" width="12.7109375" style="1" customWidth="1"/>
    <col min="2783" max="3037" width="9.140625" style="1"/>
    <col min="3038" max="3038" width="12.7109375" style="1" customWidth="1"/>
    <col min="3039" max="3293" width="9.140625" style="1"/>
    <col min="3294" max="3294" width="12.7109375" style="1" customWidth="1"/>
    <col min="3295" max="3549" width="9.140625" style="1"/>
    <col min="3550" max="3550" width="12.7109375" style="1" customWidth="1"/>
    <col min="3551" max="3805" width="9.140625" style="1"/>
    <col min="3806" max="3806" width="12.7109375" style="1" customWidth="1"/>
    <col min="3807" max="4061" width="9.140625" style="1"/>
    <col min="4062" max="4062" width="12.7109375" style="1" customWidth="1"/>
    <col min="4063" max="4317" width="9.140625" style="1"/>
    <col min="4318" max="4318" width="12.7109375" style="1" customWidth="1"/>
    <col min="4319" max="4573" width="9.140625" style="1"/>
    <col min="4574" max="4574" width="12.7109375" style="1" customWidth="1"/>
    <col min="4575" max="4829" width="9.140625" style="1"/>
    <col min="4830" max="4830" width="12.7109375" style="1" customWidth="1"/>
    <col min="4831" max="5085" width="9.140625" style="1"/>
    <col min="5086" max="5086" width="12.7109375" style="1" customWidth="1"/>
    <col min="5087" max="5341" width="9.140625" style="1"/>
    <col min="5342" max="5342" width="12.7109375" style="1" customWidth="1"/>
    <col min="5343" max="5597" width="9.140625" style="1"/>
    <col min="5598" max="5598" width="12.7109375" style="1" customWidth="1"/>
    <col min="5599" max="5853" width="9.140625" style="1"/>
    <col min="5854" max="5854" width="12.7109375" style="1" customWidth="1"/>
    <col min="5855" max="6109" width="9.140625" style="1"/>
    <col min="6110" max="6110" width="12.7109375" style="1" customWidth="1"/>
    <col min="6111" max="6365" width="9.140625" style="1"/>
    <col min="6366" max="6366" width="12.7109375" style="1" customWidth="1"/>
    <col min="6367" max="6621" width="9.140625" style="1"/>
    <col min="6622" max="6622" width="12.7109375" style="1" customWidth="1"/>
    <col min="6623" max="6877" width="9.140625" style="1"/>
    <col min="6878" max="6878" width="12.7109375" style="1" customWidth="1"/>
    <col min="6879" max="7133" width="9.140625" style="1"/>
    <col min="7134" max="7134" width="12.7109375" style="1" customWidth="1"/>
    <col min="7135" max="7389" width="9.140625" style="1"/>
    <col min="7390" max="7390" width="12.7109375" style="1" customWidth="1"/>
    <col min="7391" max="7645" width="9.140625" style="1"/>
    <col min="7646" max="7646" width="12.7109375" style="1" customWidth="1"/>
    <col min="7647" max="7901" width="9.140625" style="1"/>
    <col min="7902" max="7902" width="12.7109375" style="1" customWidth="1"/>
    <col min="7903" max="8157" width="9.140625" style="1"/>
    <col min="8158" max="8158" width="12.7109375" style="1" customWidth="1"/>
    <col min="8159" max="8413" width="9.140625" style="1"/>
    <col min="8414" max="8414" width="12.7109375" style="1" customWidth="1"/>
    <col min="8415" max="8669" width="9.140625" style="1"/>
    <col min="8670" max="8670" width="12.7109375" style="1" customWidth="1"/>
    <col min="8671" max="8925" width="9.140625" style="1"/>
    <col min="8926" max="8926" width="12.7109375" style="1" customWidth="1"/>
    <col min="8927" max="9181" width="9.140625" style="1"/>
    <col min="9182" max="9182" width="12.7109375" style="1" customWidth="1"/>
    <col min="9183" max="9437" width="9.140625" style="1"/>
    <col min="9438" max="9438" width="12.7109375" style="1" customWidth="1"/>
    <col min="9439" max="9693" width="9.140625" style="1"/>
    <col min="9694" max="9694" width="12.7109375" style="1" customWidth="1"/>
    <col min="9695" max="9949" width="9.140625" style="1"/>
    <col min="9950" max="9950" width="12.7109375" style="1" customWidth="1"/>
    <col min="9951" max="10205" width="9.140625" style="1"/>
    <col min="10206" max="10206" width="12.7109375" style="1" customWidth="1"/>
    <col min="10207" max="10461" width="9.140625" style="1"/>
    <col min="10462" max="10462" width="12.7109375" style="1" customWidth="1"/>
    <col min="10463" max="10717" width="9.140625" style="1"/>
    <col min="10718" max="10718" width="12.7109375" style="1" customWidth="1"/>
    <col min="10719" max="10973" width="9.140625" style="1"/>
    <col min="10974" max="10974" width="12.7109375" style="1" customWidth="1"/>
    <col min="10975" max="11229" width="9.140625" style="1"/>
    <col min="11230" max="11230" width="12.7109375" style="1" customWidth="1"/>
    <col min="11231" max="11485" width="9.140625" style="1"/>
    <col min="11486" max="11486" width="12.7109375" style="1" customWidth="1"/>
    <col min="11487" max="11741" width="9.140625" style="1"/>
    <col min="11742" max="11742" width="12.7109375" style="1" customWidth="1"/>
    <col min="11743" max="11997" width="9.140625" style="1"/>
    <col min="11998" max="11998" width="12.7109375" style="1" customWidth="1"/>
    <col min="11999" max="12253" width="9.140625" style="1"/>
    <col min="12254" max="12254" width="12.7109375" style="1" customWidth="1"/>
    <col min="12255" max="12509" width="9.140625" style="1"/>
    <col min="12510" max="12510" width="12.7109375" style="1" customWidth="1"/>
    <col min="12511" max="12765" width="9.140625" style="1"/>
    <col min="12766" max="12766" width="12.7109375" style="1" customWidth="1"/>
    <col min="12767" max="13021" width="9.140625" style="1"/>
    <col min="13022" max="13022" width="12.7109375" style="1" customWidth="1"/>
    <col min="13023" max="13277" width="9.140625" style="1"/>
    <col min="13278" max="13278" width="12.7109375" style="1" customWidth="1"/>
    <col min="13279" max="13533" width="9.140625" style="1"/>
    <col min="13534" max="13534" width="12.7109375" style="1" customWidth="1"/>
    <col min="13535" max="13789" width="9.140625" style="1"/>
    <col min="13790" max="13790" width="12.7109375" style="1" customWidth="1"/>
    <col min="13791" max="14045" width="9.140625" style="1"/>
    <col min="14046" max="14046" width="12.7109375" style="1" customWidth="1"/>
    <col min="14047" max="14301" width="9.140625" style="1"/>
    <col min="14302" max="14302" width="12.7109375" style="1" customWidth="1"/>
    <col min="14303" max="14557" width="9.140625" style="1"/>
    <col min="14558" max="14558" width="12.7109375" style="1" customWidth="1"/>
    <col min="14559" max="14813" width="9.140625" style="1"/>
    <col min="14814" max="14814" width="12.7109375" style="1" customWidth="1"/>
    <col min="14815" max="15069" width="9.140625" style="1"/>
    <col min="15070" max="15070" width="12.7109375" style="1" customWidth="1"/>
    <col min="15071" max="15325" width="9.140625" style="1"/>
    <col min="15326" max="15326" width="12.7109375" style="1" customWidth="1"/>
    <col min="15327" max="15581" width="9.140625" style="1"/>
    <col min="15582" max="15582" width="12.7109375" style="1" customWidth="1"/>
    <col min="15583" max="15837" width="9.140625" style="1"/>
    <col min="15838" max="15838" width="12.7109375" style="1" customWidth="1"/>
    <col min="15839" max="16093" width="9.140625" style="1"/>
    <col min="16094" max="16094" width="12.7109375" style="1" customWidth="1"/>
    <col min="16095" max="16384" width="9.140625" style="1"/>
  </cols>
  <sheetData>
    <row r="1" spans="1:11" ht="24.75" customHeight="1">
      <c r="A1" s="136" t="s">
        <v>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.75">
      <c r="A2" s="136" t="s">
        <v>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8.75">
      <c r="A3" s="136" t="s">
        <v>172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7" spans="1:11">
      <c r="E7" s="1" t="s">
        <v>4</v>
      </c>
    </row>
    <row r="19" spans="2:7" s="3" customFormat="1" ht="16.5" customHeight="1">
      <c r="B19" s="2"/>
      <c r="C19" s="2"/>
      <c r="D19" s="2"/>
      <c r="E19" s="2"/>
      <c r="F19" s="2"/>
      <c r="G19" s="2"/>
    </row>
    <row r="20" spans="2:7" s="3" customFormat="1" ht="16.5" customHeight="1">
      <c r="B20" s="2"/>
      <c r="C20" s="2"/>
      <c r="D20" s="2"/>
      <c r="E20" s="2"/>
      <c r="F20" s="2"/>
      <c r="G20" s="2"/>
    </row>
    <row r="21" spans="2:7" s="3" customFormat="1" ht="16.5" customHeight="1">
      <c r="B21" s="2"/>
      <c r="C21" s="2"/>
      <c r="D21" s="2"/>
      <c r="E21" s="2"/>
      <c r="F21" s="2"/>
      <c r="G21" s="2"/>
    </row>
  </sheetData>
  <mergeCells count="3">
    <mergeCell ref="A1:K1"/>
    <mergeCell ref="A2:K2"/>
    <mergeCell ref="A3:K3"/>
  </mergeCells>
  <printOptions horizontalCentered="1"/>
  <pageMargins left="0.5" right="0.5" top="5" bottom="0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7"/>
  <sheetViews>
    <sheetView topLeftCell="A4" zoomScale="80" zoomScaleNormal="80" zoomScaleSheetLayoutView="75" workbookViewId="0">
      <selection activeCell="C32" sqref="C32"/>
    </sheetView>
  </sheetViews>
  <sheetFormatPr defaultRowHeight="15.75"/>
  <cols>
    <col min="1" max="1" width="9.140625" style="4"/>
    <col min="2" max="2" width="63.28515625" style="4" customWidth="1"/>
    <col min="3" max="3" width="11.5703125" style="6" customWidth="1"/>
    <col min="4" max="4" width="15.140625" style="7" bestFit="1" customWidth="1"/>
    <col min="5" max="5" width="16.140625" style="4" hidden="1" customWidth="1"/>
    <col min="6" max="7" width="15.85546875" style="4" bestFit="1" customWidth="1"/>
    <col min="8" max="8" width="10.140625" style="4" bestFit="1" customWidth="1"/>
    <col min="9" max="255" width="9.140625" style="4"/>
    <col min="256" max="256" width="66.5703125" style="4" customWidth="1"/>
    <col min="257" max="257" width="11.5703125" style="4" customWidth="1"/>
    <col min="258" max="258" width="17.7109375" style="4" bestFit="1" customWidth="1"/>
    <col min="259" max="259" width="17" style="4" customWidth="1"/>
    <col min="260" max="260" width="0" style="4" hidden="1" customWidth="1"/>
    <col min="261" max="261" width="16.85546875" style="4" bestFit="1" customWidth="1"/>
    <col min="262" max="263" width="15.85546875" style="4" bestFit="1" customWidth="1"/>
    <col min="264" max="264" width="10.140625" style="4" bestFit="1" customWidth="1"/>
    <col min="265" max="511" width="9.140625" style="4"/>
    <col min="512" max="512" width="66.5703125" style="4" customWidth="1"/>
    <col min="513" max="513" width="11.5703125" style="4" customWidth="1"/>
    <col min="514" max="514" width="17.7109375" style="4" bestFit="1" customWidth="1"/>
    <col min="515" max="515" width="17" style="4" customWidth="1"/>
    <col min="516" max="516" width="0" style="4" hidden="1" customWidth="1"/>
    <col min="517" max="517" width="16.85546875" style="4" bestFit="1" customWidth="1"/>
    <col min="518" max="519" width="15.85546875" style="4" bestFit="1" customWidth="1"/>
    <col min="520" max="520" width="10.140625" style="4" bestFit="1" customWidth="1"/>
    <col min="521" max="767" width="9.140625" style="4"/>
    <col min="768" max="768" width="66.5703125" style="4" customWidth="1"/>
    <col min="769" max="769" width="11.5703125" style="4" customWidth="1"/>
    <col min="770" max="770" width="17.7109375" style="4" bestFit="1" customWidth="1"/>
    <col min="771" max="771" width="17" style="4" customWidth="1"/>
    <col min="772" max="772" width="0" style="4" hidden="1" customWidth="1"/>
    <col min="773" max="773" width="16.85546875" style="4" bestFit="1" customWidth="1"/>
    <col min="774" max="775" width="15.85546875" style="4" bestFit="1" customWidth="1"/>
    <col min="776" max="776" width="10.140625" style="4" bestFit="1" customWidth="1"/>
    <col min="777" max="1023" width="9.140625" style="4"/>
    <col min="1024" max="1024" width="66.5703125" style="4" customWidth="1"/>
    <col min="1025" max="1025" width="11.5703125" style="4" customWidth="1"/>
    <col min="1026" max="1026" width="17.7109375" style="4" bestFit="1" customWidth="1"/>
    <col min="1027" max="1027" width="17" style="4" customWidth="1"/>
    <col min="1028" max="1028" width="0" style="4" hidden="1" customWidth="1"/>
    <col min="1029" max="1029" width="16.85546875" style="4" bestFit="1" customWidth="1"/>
    <col min="1030" max="1031" width="15.85546875" style="4" bestFit="1" customWidth="1"/>
    <col min="1032" max="1032" width="10.140625" style="4" bestFit="1" customWidth="1"/>
    <col min="1033" max="1279" width="9.140625" style="4"/>
    <col min="1280" max="1280" width="66.5703125" style="4" customWidth="1"/>
    <col min="1281" max="1281" width="11.5703125" style="4" customWidth="1"/>
    <col min="1282" max="1282" width="17.7109375" style="4" bestFit="1" customWidth="1"/>
    <col min="1283" max="1283" width="17" style="4" customWidth="1"/>
    <col min="1284" max="1284" width="0" style="4" hidden="1" customWidth="1"/>
    <col min="1285" max="1285" width="16.85546875" style="4" bestFit="1" customWidth="1"/>
    <col min="1286" max="1287" width="15.85546875" style="4" bestFit="1" customWidth="1"/>
    <col min="1288" max="1288" width="10.140625" style="4" bestFit="1" customWidth="1"/>
    <col min="1289" max="1535" width="9.140625" style="4"/>
    <col min="1536" max="1536" width="66.5703125" style="4" customWidth="1"/>
    <col min="1537" max="1537" width="11.5703125" style="4" customWidth="1"/>
    <col min="1538" max="1538" width="17.7109375" style="4" bestFit="1" customWidth="1"/>
    <col min="1539" max="1539" width="17" style="4" customWidth="1"/>
    <col min="1540" max="1540" width="0" style="4" hidden="1" customWidth="1"/>
    <col min="1541" max="1541" width="16.85546875" style="4" bestFit="1" customWidth="1"/>
    <col min="1542" max="1543" width="15.85546875" style="4" bestFit="1" customWidth="1"/>
    <col min="1544" max="1544" width="10.140625" style="4" bestFit="1" customWidth="1"/>
    <col min="1545" max="1791" width="9.140625" style="4"/>
    <col min="1792" max="1792" width="66.5703125" style="4" customWidth="1"/>
    <col min="1793" max="1793" width="11.5703125" style="4" customWidth="1"/>
    <col min="1794" max="1794" width="17.7109375" style="4" bestFit="1" customWidth="1"/>
    <col min="1795" max="1795" width="17" style="4" customWidth="1"/>
    <col min="1796" max="1796" width="0" style="4" hidden="1" customWidth="1"/>
    <col min="1797" max="1797" width="16.85546875" style="4" bestFit="1" customWidth="1"/>
    <col min="1798" max="1799" width="15.85546875" style="4" bestFit="1" customWidth="1"/>
    <col min="1800" max="1800" width="10.140625" style="4" bestFit="1" customWidth="1"/>
    <col min="1801" max="2047" width="9.140625" style="4"/>
    <col min="2048" max="2048" width="66.5703125" style="4" customWidth="1"/>
    <col min="2049" max="2049" width="11.5703125" style="4" customWidth="1"/>
    <col min="2050" max="2050" width="17.7109375" style="4" bestFit="1" customWidth="1"/>
    <col min="2051" max="2051" width="17" style="4" customWidth="1"/>
    <col min="2052" max="2052" width="0" style="4" hidden="1" customWidth="1"/>
    <col min="2053" max="2053" width="16.85546875" style="4" bestFit="1" customWidth="1"/>
    <col min="2054" max="2055" width="15.85546875" style="4" bestFit="1" customWidth="1"/>
    <col min="2056" max="2056" width="10.140625" style="4" bestFit="1" customWidth="1"/>
    <col min="2057" max="2303" width="9.140625" style="4"/>
    <col min="2304" max="2304" width="66.5703125" style="4" customWidth="1"/>
    <col min="2305" max="2305" width="11.5703125" style="4" customWidth="1"/>
    <col min="2306" max="2306" width="17.7109375" style="4" bestFit="1" customWidth="1"/>
    <col min="2307" max="2307" width="17" style="4" customWidth="1"/>
    <col min="2308" max="2308" width="0" style="4" hidden="1" customWidth="1"/>
    <col min="2309" max="2309" width="16.85546875" style="4" bestFit="1" customWidth="1"/>
    <col min="2310" max="2311" width="15.85546875" style="4" bestFit="1" customWidth="1"/>
    <col min="2312" max="2312" width="10.140625" style="4" bestFit="1" customWidth="1"/>
    <col min="2313" max="2559" width="9.140625" style="4"/>
    <col min="2560" max="2560" width="66.5703125" style="4" customWidth="1"/>
    <col min="2561" max="2561" width="11.5703125" style="4" customWidth="1"/>
    <col min="2562" max="2562" width="17.7109375" style="4" bestFit="1" customWidth="1"/>
    <col min="2563" max="2563" width="17" style="4" customWidth="1"/>
    <col min="2564" max="2564" width="0" style="4" hidden="1" customWidth="1"/>
    <col min="2565" max="2565" width="16.85546875" style="4" bestFit="1" customWidth="1"/>
    <col min="2566" max="2567" width="15.85546875" style="4" bestFit="1" customWidth="1"/>
    <col min="2568" max="2568" width="10.140625" style="4" bestFit="1" customWidth="1"/>
    <col min="2569" max="2815" width="9.140625" style="4"/>
    <col min="2816" max="2816" width="66.5703125" style="4" customWidth="1"/>
    <col min="2817" max="2817" width="11.5703125" style="4" customWidth="1"/>
    <col min="2818" max="2818" width="17.7109375" style="4" bestFit="1" customWidth="1"/>
    <col min="2819" max="2819" width="17" style="4" customWidth="1"/>
    <col min="2820" max="2820" width="0" style="4" hidden="1" customWidth="1"/>
    <col min="2821" max="2821" width="16.85546875" style="4" bestFit="1" customWidth="1"/>
    <col min="2822" max="2823" width="15.85546875" style="4" bestFit="1" customWidth="1"/>
    <col min="2824" max="2824" width="10.140625" style="4" bestFit="1" customWidth="1"/>
    <col min="2825" max="3071" width="9.140625" style="4"/>
    <col min="3072" max="3072" width="66.5703125" style="4" customWidth="1"/>
    <col min="3073" max="3073" width="11.5703125" style="4" customWidth="1"/>
    <col min="3074" max="3074" width="17.7109375" style="4" bestFit="1" customWidth="1"/>
    <col min="3075" max="3075" width="17" style="4" customWidth="1"/>
    <col min="3076" max="3076" width="0" style="4" hidden="1" customWidth="1"/>
    <col min="3077" max="3077" width="16.85546875" style="4" bestFit="1" customWidth="1"/>
    <col min="3078" max="3079" width="15.85546875" style="4" bestFit="1" customWidth="1"/>
    <col min="3080" max="3080" width="10.140625" style="4" bestFit="1" customWidth="1"/>
    <col min="3081" max="3327" width="9.140625" style="4"/>
    <col min="3328" max="3328" width="66.5703125" style="4" customWidth="1"/>
    <col min="3329" max="3329" width="11.5703125" style="4" customWidth="1"/>
    <col min="3330" max="3330" width="17.7109375" style="4" bestFit="1" customWidth="1"/>
    <col min="3331" max="3331" width="17" style="4" customWidth="1"/>
    <col min="3332" max="3332" width="0" style="4" hidden="1" customWidth="1"/>
    <col min="3333" max="3333" width="16.85546875" style="4" bestFit="1" customWidth="1"/>
    <col min="3334" max="3335" width="15.85546875" style="4" bestFit="1" customWidth="1"/>
    <col min="3336" max="3336" width="10.140625" style="4" bestFit="1" customWidth="1"/>
    <col min="3337" max="3583" width="9.140625" style="4"/>
    <col min="3584" max="3584" width="66.5703125" style="4" customWidth="1"/>
    <col min="3585" max="3585" width="11.5703125" style="4" customWidth="1"/>
    <col min="3586" max="3586" width="17.7109375" style="4" bestFit="1" customWidth="1"/>
    <col min="3587" max="3587" width="17" style="4" customWidth="1"/>
    <col min="3588" max="3588" width="0" style="4" hidden="1" customWidth="1"/>
    <col min="3589" max="3589" width="16.85546875" style="4" bestFit="1" customWidth="1"/>
    <col min="3590" max="3591" width="15.85546875" style="4" bestFit="1" customWidth="1"/>
    <col min="3592" max="3592" width="10.140625" style="4" bestFit="1" customWidth="1"/>
    <col min="3593" max="3839" width="9.140625" style="4"/>
    <col min="3840" max="3840" width="66.5703125" style="4" customWidth="1"/>
    <col min="3841" max="3841" width="11.5703125" style="4" customWidth="1"/>
    <col min="3842" max="3842" width="17.7109375" style="4" bestFit="1" customWidth="1"/>
    <col min="3843" max="3843" width="17" style="4" customWidth="1"/>
    <col min="3844" max="3844" width="0" style="4" hidden="1" customWidth="1"/>
    <col min="3845" max="3845" width="16.85546875" style="4" bestFit="1" customWidth="1"/>
    <col min="3846" max="3847" width="15.85546875" style="4" bestFit="1" customWidth="1"/>
    <col min="3848" max="3848" width="10.140625" style="4" bestFit="1" customWidth="1"/>
    <col min="3849" max="4095" width="9.140625" style="4"/>
    <col min="4096" max="4096" width="66.5703125" style="4" customWidth="1"/>
    <col min="4097" max="4097" width="11.5703125" style="4" customWidth="1"/>
    <col min="4098" max="4098" width="17.7109375" style="4" bestFit="1" customWidth="1"/>
    <col min="4099" max="4099" width="17" style="4" customWidth="1"/>
    <col min="4100" max="4100" width="0" style="4" hidden="1" customWidth="1"/>
    <col min="4101" max="4101" width="16.85546875" style="4" bestFit="1" customWidth="1"/>
    <col min="4102" max="4103" width="15.85546875" style="4" bestFit="1" customWidth="1"/>
    <col min="4104" max="4104" width="10.140625" style="4" bestFit="1" customWidth="1"/>
    <col min="4105" max="4351" width="9.140625" style="4"/>
    <col min="4352" max="4352" width="66.5703125" style="4" customWidth="1"/>
    <col min="4353" max="4353" width="11.5703125" style="4" customWidth="1"/>
    <col min="4354" max="4354" width="17.7109375" style="4" bestFit="1" customWidth="1"/>
    <col min="4355" max="4355" width="17" style="4" customWidth="1"/>
    <col min="4356" max="4356" width="0" style="4" hidden="1" customWidth="1"/>
    <col min="4357" max="4357" width="16.85546875" style="4" bestFit="1" customWidth="1"/>
    <col min="4358" max="4359" width="15.85546875" style="4" bestFit="1" customWidth="1"/>
    <col min="4360" max="4360" width="10.140625" style="4" bestFit="1" customWidth="1"/>
    <col min="4361" max="4607" width="9.140625" style="4"/>
    <col min="4608" max="4608" width="66.5703125" style="4" customWidth="1"/>
    <col min="4609" max="4609" width="11.5703125" style="4" customWidth="1"/>
    <col min="4610" max="4610" width="17.7109375" style="4" bestFit="1" customWidth="1"/>
    <col min="4611" max="4611" width="17" style="4" customWidth="1"/>
    <col min="4612" max="4612" width="0" style="4" hidden="1" customWidth="1"/>
    <col min="4613" max="4613" width="16.85546875" style="4" bestFit="1" customWidth="1"/>
    <col min="4614" max="4615" width="15.85546875" style="4" bestFit="1" customWidth="1"/>
    <col min="4616" max="4616" width="10.140625" style="4" bestFit="1" customWidth="1"/>
    <col min="4617" max="4863" width="9.140625" style="4"/>
    <col min="4864" max="4864" width="66.5703125" style="4" customWidth="1"/>
    <col min="4865" max="4865" width="11.5703125" style="4" customWidth="1"/>
    <col min="4866" max="4866" width="17.7109375" style="4" bestFit="1" customWidth="1"/>
    <col min="4867" max="4867" width="17" style="4" customWidth="1"/>
    <col min="4868" max="4868" width="0" style="4" hidden="1" customWidth="1"/>
    <col min="4869" max="4869" width="16.85546875" style="4" bestFit="1" customWidth="1"/>
    <col min="4870" max="4871" width="15.85546875" style="4" bestFit="1" customWidth="1"/>
    <col min="4872" max="4872" width="10.140625" style="4" bestFit="1" customWidth="1"/>
    <col min="4873" max="5119" width="9.140625" style="4"/>
    <col min="5120" max="5120" width="66.5703125" style="4" customWidth="1"/>
    <col min="5121" max="5121" width="11.5703125" style="4" customWidth="1"/>
    <col min="5122" max="5122" width="17.7109375" style="4" bestFit="1" customWidth="1"/>
    <col min="5123" max="5123" width="17" style="4" customWidth="1"/>
    <col min="5124" max="5124" width="0" style="4" hidden="1" customWidth="1"/>
    <col min="5125" max="5125" width="16.85546875" style="4" bestFit="1" customWidth="1"/>
    <col min="5126" max="5127" width="15.85546875" style="4" bestFit="1" customWidth="1"/>
    <col min="5128" max="5128" width="10.140625" style="4" bestFit="1" customWidth="1"/>
    <col min="5129" max="5375" width="9.140625" style="4"/>
    <col min="5376" max="5376" width="66.5703125" style="4" customWidth="1"/>
    <col min="5377" max="5377" width="11.5703125" style="4" customWidth="1"/>
    <col min="5378" max="5378" width="17.7109375" style="4" bestFit="1" customWidth="1"/>
    <col min="5379" max="5379" width="17" style="4" customWidth="1"/>
    <col min="5380" max="5380" width="0" style="4" hidden="1" customWidth="1"/>
    <col min="5381" max="5381" width="16.85546875" style="4" bestFit="1" customWidth="1"/>
    <col min="5382" max="5383" width="15.85546875" style="4" bestFit="1" customWidth="1"/>
    <col min="5384" max="5384" width="10.140625" style="4" bestFit="1" customWidth="1"/>
    <col min="5385" max="5631" width="9.140625" style="4"/>
    <col min="5632" max="5632" width="66.5703125" style="4" customWidth="1"/>
    <col min="5633" max="5633" width="11.5703125" style="4" customWidth="1"/>
    <col min="5634" max="5634" width="17.7109375" style="4" bestFit="1" customWidth="1"/>
    <col min="5635" max="5635" width="17" style="4" customWidth="1"/>
    <col min="5636" max="5636" width="0" style="4" hidden="1" customWidth="1"/>
    <col min="5637" max="5637" width="16.85546875" style="4" bestFit="1" customWidth="1"/>
    <col min="5638" max="5639" width="15.85546875" style="4" bestFit="1" customWidth="1"/>
    <col min="5640" max="5640" width="10.140625" style="4" bestFit="1" customWidth="1"/>
    <col min="5641" max="5887" width="9.140625" style="4"/>
    <col min="5888" max="5888" width="66.5703125" style="4" customWidth="1"/>
    <col min="5889" max="5889" width="11.5703125" style="4" customWidth="1"/>
    <col min="5890" max="5890" width="17.7109375" style="4" bestFit="1" customWidth="1"/>
    <col min="5891" max="5891" width="17" style="4" customWidth="1"/>
    <col min="5892" max="5892" width="0" style="4" hidden="1" customWidth="1"/>
    <col min="5893" max="5893" width="16.85546875" style="4" bestFit="1" customWidth="1"/>
    <col min="5894" max="5895" width="15.85546875" style="4" bestFit="1" customWidth="1"/>
    <col min="5896" max="5896" width="10.140625" style="4" bestFit="1" customWidth="1"/>
    <col min="5897" max="6143" width="9.140625" style="4"/>
    <col min="6144" max="6144" width="66.5703125" style="4" customWidth="1"/>
    <col min="6145" max="6145" width="11.5703125" style="4" customWidth="1"/>
    <col min="6146" max="6146" width="17.7109375" style="4" bestFit="1" customWidth="1"/>
    <col min="6147" max="6147" width="17" style="4" customWidth="1"/>
    <col min="6148" max="6148" width="0" style="4" hidden="1" customWidth="1"/>
    <col min="6149" max="6149" width="16.85546875" style="4" bestFit="1" customWidth="1"/>
    <col min="6150" max="6151" width="15.85546875" style="4" bestFit="1" customWidth="1"/>
    <col min="6152" max="6152" width="10.140625" style="4" bestFit="1" customWidth="1"/>
    <col min="6153" max="6399" width="9.140625" style="4"/>
    <col min="6400" max="6400" width="66.5703125" style="4" customWidth="1"/>
    <col min="6401" max="6401" width="11.5703125" style="4" customWidth="1"/>
    <col min="6402" max="6402" width="17.7109375" style="4" bestFit="1" customWidth="1"/>
    <col min="6403" max="6403" width="17" style="4" customWidth="1"/>
    <col min="6404" max="6404" width="0" style="4" hidden="1" customWidth="1"/>
    <col min="6405" max="6405" width="16.85546875" style="4" bestFit="1" customWidth="1"/>
    <col min="6406" max="6407" width="15.85546875" style="4" bestFit="1" customWidth="1"/>
    <col min="6408" max="6408" width="10.140625" style="4" bestFit="1" customWidth="1"/>
    <col min="6409" max="6655" width="9.140625" style="4"/>
    <col min="6656" max="6656" width="66.5703125" style="4" customWidth="1"/>
    <col min="6657" max="6657" width="11.5703125" style="4" customWidth="1"/>
    <col min="6658" max="6658" width="17.7109375" style="4" bestFit="1" customWidth="1"/>
    <col min="6659" max="6659" width="17" style="4" customWidth="1"/>
    <col min="6660" max="6660" width="0" style="4" hidden="1" customWidth="1"/>
    <col min="6661" max="6661" width="16.85546875" style="4" bestFit="1" customWidth="1"/>
    <col min="6662" max="6663" width="15.85546875" style="4" bestFit="1" customWidth="1"/>
    <col min="6664" max="6664" width="10.140625" style="4" bestFit="1" customWidth="1"/>
    <col min="6665" max="6911" width="9.140625" style="4"/>
    <col min="6912" max="6912" width="66.5703125" style="4" customWidth="1"/>
    <col min="6913" max="6913" width="11.5703125" style="4" customWidth="1"/>
    <col min="6914" max="6914" width="17.7109375" style="4" bestFit="1" customWidth="1"/>
    <col min="6915" max="6915" width="17" style="4" customWidth="1"/>
    <col min="6916" max="6916" width="0" style="4" hidden="1" customWidth="1"/>
    <col min="6917" max="6917" width="16.85546875" style="4" bestFit="1" customWidth="1"/>
    <col min="6918" max="6919" width="15.85546875" style="4" bestFit="1" customWidth="1"/>
    <col min="6920" max="6920" width="10.140625" style="4" bestFit="1" customWidth="1"/>
    <col min="6921" max="7167" width="9.140625" style="4"/>
    <col min="7168" max="7168" width="66.5703125" style="4" customWidth="1"/>
    <col min="7169" max="7169" width="11.5703125" style="4" customWidth="1"/>
    <col min="7170" max="7170" width="17.7109375" style="4" bestFit="1" customWidth="1"/>
    <col min="7171" max="7171" width="17" style="4" customWidth="1"/>
    <col min="7172" max="7172" width="0" style="4" hidden="1" customWidth="1"/>
    <col min="7173" max="7173" width="16.85546875" style="4" bestFit="1" customWidth="1"/>
    <col min="7174" max="7175" width="15.85546875" style="4" bestFit="1" customWidth="1"/>
    <col min="7176" max="7176" width="10.140625" style="4" bestFit="1" customWidth="1"/>
    <col min="7177" max="7423" width="9.140625" style="4"/>
    <col min="7424" max="7424" width="66.5703125" style="4" customWidth="1"/>
    <col min="7425" max="7425" width="11.5703125" style="4" customWidth="1"/>
    <col min="7426" max="7426" width="17.7109375" style="4" bestFit="1" customWidth="1"/>
    <col min="7427" max="7427" width="17" style="4" customWidth="1"/>
    <col min="7428" max="7428" width="0" style="4" hidden="1" customWidth="1"/>
    <col min="7429" max="7429" width="16.85546875" style="4" bestFit="1" customWidth="1"/>
    <col min="7430" max="7431" width="15.85546875" style="4" bestFit="1" customWidth="1"/>
    <col min="7432" max="7432" width="10.140625" style="4" bestFit="1" customWidth="1"/>
    <col min="7433" max="7679" width="9.140625" style="4"/>
    <col min="7680" max="7680" width="66.5703125" style="4" customWidth="1"/>
    <col min="7681" max="7681" width="11.5703125" style="4" customWidth="1"/>
    <col min="7682" max="7682" width="17.7109375" style="4" bestFit="1" customWidth="1"/>
    <col min="7683" max="7683" width="17" style="4" customWidth="1"/>
    <col min="7684" max="7684" width="0" style="4" hidden="1" customWidth="1"/>
    <col min="7685" max="7685" width="16.85546875" style="4" bestFit="1" customWidth="1"/>
    <col min="7686" max="7687" width="15.85546875" style="4" bestFit="1" customWidth="1"/>
    <col min="7688" max="7688" width="10.140625" style="4" bestFit="1" customWidth="1"/>
    <col min="7689" max="7935" width="9.140625" style="4"/>
    <col min="7936" max="7936" width="66.5703125" style="4" customWidth="1"/>
    <col min="7937" max="7937" width="11.5703125" style="4" customWidth="1"/>
    <col min="7938" max="7938" width="17.7109375" style="4" bestFit="1" customWidth="1"/>
    <col min="7939" max="7939" width="17" style="4" customWidth="1"/>
    <col min="7940" max="7940" width="0" style="4" hidden="1" customWidth="1"/>
    <col min="7941" max="7941" width="16.85546875" style="4" bestFit="1" customWidth="1"/>
    <col min="7942" max="7943" width="15.85546875" style="4" bestFit="1" customWidth="1"/>
    <col min="7944" max="7944" width="10.140625" style="4" bestFit="1" customWidth="1"/>
    <col min="7945" max="8191" width="9.140625" style="4"/>
    <col min="8192" max="8192" width="66.5703125" style="4" customWidth="1"/>
    <col min="8193" max="8193" width="11.5703125" style="4" customWidth="1"/>
    <col min="8194" max="8194" width="17.7109375" style="4" bestFit="1" customWidth="1"/>
    <col min="8195" max="8195" width="17" style="4" customWidth="1"/>
    <col min="8196" max="8196" width="0" style="4" hidden="1" customWidth="1"/>
    <col min="8197" max="8197" width="16.85546875" style="4" bestFit="1" customWidth="1"/>
    <col min="8198" max="8199" width="15.85546875" style="4" bestFit="1" customWidth="1"/>
    <col min="8200" max="8200" width="10.140625" style="4" bestFit="1" customWidth="1"/>
    <col min="8201" max="8447" width="9.140625" style="4"/>
    <col min="8448" max="8448" width="66.5703125" style="4" customWidth="1"/>
    <col min="8449" max="8449" width="11.5703125" style="4" customWidth="1"/>
    <col min="8450" max="8450" width="17.7109375" style="4" bestFit="1" customWidth="1"/>
    <col min="8451" max="8451" width="17" style="4" customWidth="1"/>
    <col min="8452" max="8452" width="0" style="4" hidden="1" customWidth="1"/>
    <col min="8453" max="8453" width="16.85546875" style="4" bestFit="1" customWidth="1"/>
    <col min="8454" max="8455" width="15.85546875" style="4" bestFit="1" customWidth="1"/>
    <col min="8456" max="8456" width="10.140625" style="4" bestFit="1" customWidth="1"/>
    <col min="8457" max="8703" width="9.140625" style="4"/>
    <col min="8704" max="8704" width="66.5703125" style="4" customWidth="1"/>
    <col min="8705" max="8705" width="11.5703125" style="4" customWidth="1"/>
    <col min="8706" max="8706" width="17.7109375" style="4" bestFit="1" customWidth="1"/>
    <col min="8707" max="8707" width="17" style="4" customWidth="1"/>
    <col min="8708" max="8708" width="0" style="4" hidden="1" customWidth="1"/>
    <col min="8709" max="8709" width="16.85546875" style="4" bestFit="1" customWidth="1"/>
    <col min="8710" max="8711" width="15.85546875" style="4" bestFit="1" customWidth="1"/>
    <col min="8712" max="8712" width="10.140625" style="4" bestFit="1" customWidth="1"/>
    <col min="8713" max="8959" width="9.140625" style="4"/>
    <col min="8960" max="8960" width="66.5703125" style="4" customWidth="1"/>
    <col min="8961" max="8961" width="11.5703125" style="4" customWidth="1"/>
    <col min="8962" max="8962" width="17.7109375" style="4" bestFit="1" customWidth="1"/>
    <col min="8963" max="8963" width="17" style="4" customWidth="1"/>
    <col min="8964" max="8964" width="0" style="4" hidden="1" customWidth="1"/>
    <col min="8965" max="8965" width="16.85546875" style="4" bestFit="1" customWidth="1"/>
    <col min="8966" max="8967" width="15.85546875" style="4" bestFit="1" customWidth="1"/>
    <col min="8968" max="8968" width="10.140625" style="4" bestFit="1" customWidth="1"/>
    <col min="8969" max="9215" width="9.140625" style="4"/>
    <col min="9216" max="9216" width="66.5703125" style="4" customWidth="1"/>
    <col min="9217" max="9217" width="11.5703125" style="4" customWidth="1"/>
    <col min="9218" max="9218" width="17.7109375" style="4" bestFit="1" customWidth="1"/>
    <col min="9219" max="9219" width="17" style="4" customWidth="1"/>
    <col min="9220" max="9220" width="0" style="4" hidden="1" customWidth="1"/>
    <col min="9221" max="9221" width="16.85546875" style="4" bestFit="1" customWidth="1"/>
    <col min="9222" max="9223" width="15.85546875" style="4" bestFit="1" customWidth="1"/>
    <col min="9224" max="9224" width="10.140625" style="4" bestFit="1" customWidth="1"/>
    <col min="9225" max="9471" width="9.140625" style="4"/>
    <col min="9472" max="9472" width="66.5703125" style="4" customWidth="1"/>
    <col min="9473" max="9473" width="11.5703125" style="4" customWidth="1"/>
    <col min="9474" max="9474" width="17.7109375" style="4" bestFit="1" customWidth="1"/>
    <col min="9475" max="9475" width="17" style="4" customWidth="1"/>
    <col min="9476" max="9476" width="0" style="4" hidden="1" customWidth="1"/>
    <col min="9477" max="9477" width="16.85546875" style="4" bestFit="1" customWidth="1"/>
    <col min="9478" max="9479" width="15.85546875" style="4" bestFit="1" customWidth="1"/>
    <col min="9480" max="9480" width="10.140625" style="4" bestFit="1" customWidth="1"/>
    <col min="9481" max="9727" width="9.140625" style="4"/>
    <col min="9728" max="9728" width="66.5703125" style="4" customWidth="1"/>
    <col min="9729" max="9729" width="11.5703125" style="4" customWidth="1"/>
    <col min="9730" max="9730" width="17.7109375" style="4" bestFit="1" customWidth="1"/>
    <col min="9731" max="9731" width="17" style="4" customWidth="1"/>
    <col min="9732" max="9732" width="0" style="4" hidden="1" customWidth="1"/>
    <col min="9733" max="9733" width="16.85546875" style="4" bestFit="1" customWidth="1"/>
    <col min="9734" max="9735" width="15.85546875" style="4" bestFit="1" customWidth="1"/>
    <col min="9736" max="9736" width="10.140625" style="4" bestFit="1" customWidth="1"/>
    <col min="9737" max="9983" width="9.140625" style="4"/>
    <col min="9984" max="9984" width="66.5703125" style="4" customWidth="1"/>
    <col min="9985" max="9985" width="11.5703125" style="4" customWidth="1"/>
    <col min="9986" max="9986" width="17.7109375" style="4" bestFit="1" customWidth="1"/>
    <col min="9987" max="9987" width="17" style="4" customWidth="1"/>
    <col min="9988" max="9988" width="0" style="4" hidden="1" customWidth="1"/>
    <col min="9989" max="9989" width="16.85546875" style="4" bestFit="1" customWidth="1"/>
    <col min="9990" max="9991" width="15.85546875" style="4" bestFit="1" customWidth="1"/>
    <col min="9992" max="9992" width="10.140625" style="4" bestFit="1" customWidth="1"/>
    <col min="9993" max="10239" width="9.140625" style="4"/>
    <col min="10240" max="10240" width="66.5703125" style="4" customWidth="1"/>
    <col min="10241" max="10241" width="11.5703125" style="4" customWidth="1"/>
    <col min="10242" max="10242" width="17.7109375" style="4" bestFit="1" customWidth="1"/>
    <col min="10243" max="10243" width="17" style="4" customWidth="1"/>
    <col min="10244" max="10244" width="0" style="4" hidden="1" customWidth="1"/>
    <col min="10245" max="10245" width="16.85546875" style="4" bestFit="1" customWidth="1"/>
    <col min="10246" max="10247" width="15.85546875" style="4" bestFit="1" customWidth="1"/>
    <col min="10248" max="10248" width="10.140625" style="4" bestFit="1" customWidth="1"/>
    <col min="10249" max="10495" width="9.140625" style="4"/>
    <col min="10496" max="10496" width="66.5703125" style="4" customWidth="1"/>
    <col min="10497" max="10497" width="11.5703125" style="4" customWidth="1"/>
    <col min="10498" max="10498" width="17.7109375" style="4" bestFit="1" customWidth="1"/>
    <col min="10499" max="10499" width="17" style="4" customWidth="1"/>
    <col min="10500" max="10500" width="0" style="4" hidden="1" customWidth="1"/>
    <col min="10501" max="10501" width="16.85546875" style="4" bestFit="1" customWidth="1"/>
    <col min="10502" max="10503" width="15.85546875" style="4" bestFit="1" customWidth="1"/>
    <col min="10504" max="10504" width="10.140625" style="4" bestFit="1" customWidth="1"/>
    <col min="10505" max="10751" width="9.140625" style="4"/>
    <col min="10752" max="10752" width="66.5703125" style="4" customWidth="1"/>
    <col min="10753" max="10753" width="11.5703125" style="4" customWidth="1"/>
    <col min="10754" max="10754" width="17.7109375" style="4" bestFit="1" customWidth="1"/>
    <col min="10755" max="10755" width="17" style="4" customWidth="1"/>
    <col min="10756" max="10756" width="0" style="4" hidden="1" customWidth="1"/>
    <col min="10757" max="10757" width="16.85546875" style="4" bestFit="1" customWidth="1"/>
    <col min="10758" max="10759" width="15.85546875" style="4" bestFit="1" customWidth="1"/>
    <col min="10760" max="10760" width="10.140625" style="4" bestFit="1" customWidth="1"/>
    <col min="10761" max="11007" width="9.140625" style="4"/>
    <col min="11008" max="11008" width="66.5703125" style="4" customWidth="1"/>
    <col min="11009" max="11009" width="11.5703125" style="4" customWidth="1"/>
    <col min="11010" max="11010" width="17.7109375" style="4" bestFit="1" customWidth="1"/>
    <col min="11011" max="11011" width="17" style="4" customWidth="1"/>
    <col min="11012" max="11012" width="0" style="4" hidden="1" customWidth="1"/>
    <col min="11013" max="11013" width="16.85546875" style="4" bestFit="1" customWidth="1"/>
    <col min="11014" max="11015" width="15.85546875" style="4" bestFit="1" customWidth="1"/>
    <col min="11016" max="11016" width="10.140625" style="4" bestFit="1" customWidth="1"/>
    <col min="11017" max="11263" width="9.140625" style="4"/>
    <col min="11264" max="11264" width="66.5703125" style="4" customWidth="1"/>
    <col min="11265" max="11265" width="11.5703125" style="4" customWidth="1"/>
    <col min="11266" max="11266" width="17.7109375" style="4" bestFit="1" customWidth="1"/>
    <col min="11267" max="11267" width="17" style="4" customWidth="1"/>
    <col min="11268" max="11268" width="0" style="4" hidden="1" customWidth="1"/>
    <col min="11269" max="11269" width="16.85546875" style="4" bestFit="1" customWidth="1"/>
    <col min="11270" max="11271" width="15.85546875" style="4" bestFit="1" customWidth="1"/>
    <col min="11272" max="11272" width="10.140625" style="4" bestFit="1" customWidth="1"/>
    <col min="11273" max="11519" width="9.140625" style="4"/>
    <col min="11520" max="11520" width="66.5703125" style="4" customWidth="1"/>
    <col min="11521" max="11521" width="11.5703125" style="4" customWidth="1"/>
    <col min="11522" max="11522" width="17.7109375" style="4" bestFit="1" customWidth="1"/>
    <col min="11523" max="11523" width="17" style="4" customWidth="1"/>
    <col min="11524" max="11524" width="0" style="4" hidden="1" customWidth="1"/>
    <col min="11525" max="11525" width="16.85546875" style="4" bestFit="1" customWidth="1"/>
    <col min="11526" max="11527" width="15.85546875" style="4" bestFit="1" customWidth="1"/>
    <col min="11528" max="11528" width="10.140625" style="4" bestFit="1" customWidth="1"/>
    <col min="11529" max="11775" width="9.140625" style="4"/>
    <col min="11776" max="11776" width="66.5703125" style="4" customWidth="1"/>
    <col min="11777" max="11777" width="11.5703125" style="4" customWidth="1"/>
    <col min="11778" max="11778" width="17.7109375" style="4" bestFit="1" customWidth="1"/>
    <col min="11779" max="11779" width="17" style="4" customWidth="1"/>
    <col min="11780" max="11780" width="0" style="4" hidden="1" customWidth="1"/>
    <col min="11781" max="11781" width="16.85546875" style="4" bestFit="1" customWidth="1"/>
    <col min="11782" max="11783" width="15.85546875" style="4" bestFit="1" customWidth="1"/>
    <col min="11784" max="11784" width="10.140625" style="4" bestFit="1" customWidth="1"/>
    <col min="11785" max="12031" width="9.140625" style="4"/>
    <col min="12032" max="12032" width="66.5703125" style="4" customWidth="1"/>
    <col min="12033" max="12033" width="11.5703125" style="4" customWidth="1"/>
    <col min="12034" max="12034" width="17.7109375" style="4" bestFit="1" customWidth="1"/>
    <col min="12035" max="12035" width="17" style="4" customWidth="1"/>
    <col min="12036" max="12036" width="0" style="4" hidden="1" customWidth="1"/>
    <col min="12037" max="12037" width="16.85546875" style="4" bestFit="1" customWidth="1"/>
    <col min="12038" max="12039" width="15.85546875" style="4" bestFit="1" customWidth="1"/>
    <col min="12040" max="12040" width="10.140625" style="4" bestFit="1" customWidth="1"/>
    <col min="12041" max="12287" width="9.140625" style="4"/>
    <col min="12288" max="12288" width="66.5703125" style="4" customWidth="1"/>
    <col min="12289" max="12289" width="11.5703125" style="4" customWidth="1"/>
    <col min="12290" max="12290" width="17.7109375" style="4" bestFit="1" customWidth="1"/>
    <col min="12291" max="12291" width="17" style="4" customWidth="1"/>
    <col min="12292" max="12292" width="0" style="4" hidden="1" customWidth="1"/>
    <col min="12293" max="12293" width="16.85546875" style="4" bestFit="1" customWidth="1"/>
    <col min="12294" max="12295" width="15.85546875" style="4" bestFit="1" customWidth="1"/>
    <col min="12296" max="12296" width="10.140625" style="4" bestFit="1" customWidth="1"/>
    <col min="12297" max="12543" width="9.140625" style="4"/>
    <col min="12544" max="12544" width="66.5703125" style="4" customWidth="1"/>
    <col min="12545" max="12545" width="11.5703125" style="4" customWidth="1"/>
    <col min="12546" max="12546" width="17.7109375" style="4" bestFit="1" customWidth="1"/>
    <col min="12547" max="12547" width="17" style="4" customWidth="1"/>
    <col min="12548" max="12548" width="0" style="4" hidden="1" customWidth="1"/>
    <col min="12549" max="12549" width="16.85546875" style="4" bestFit="1" customWidth="1"/>
    <col min="12550" max="12551" width="15.85546875" style="4" bestFit="1" customWidth="1"/>
    <col min="12552" max="12552" width="10.140625" style="4" bestFit="1" customWidth="1"/>
    <col min="12553" max="12799" width="9.140625" style="4"/>
    <col min="12800" max="12800" width="66.5703125" style="4" customWidth="1"/>
    <col min="12801" max="12801" width="11.5703125" style="4" customWidth="1"/>
    <col min="12802" max="12802" width="17.7109375" style="4" bestFit="1" customWidth="1"/>
    <col min="12803" max="12803" width="17" style="4" customWidth="1"/>
    <col min="12804" max="12804" width="0" style="4" hidden="1" customWidth="1"/>
    <col min="12805" max="12805" width="16.85546875" style="4" bestFit="1" customWidth="1"/>
    <col min="12806" max="12807" width="15.85546875" style="4" bestFit="1" customWidth="1"/>
    <col min="12808" max="12808" width="10.140625" style="4" bestFit="1" customWidth="1"/>
    <col min="12809" max="13055" width="9.140625" style="4"/>
    <col min="13056" max="13056" width="66.5703125" style="4" customWidth="1"/>
    <col min="13057" max="13057" width="11.5703125" style="4" customWidth="1"/>
    <col min="13058" max="13058" width="17.7109375" style="4" bestFit="1" customWidth="1"/>
    <col min="13059" max="13059" width="17" style="4" customWidth="1"/>
    <col min="13060" max="13060" width="0" style="4" hidden="1" customWidth="1"/>
    <col min="13061" max="13061" width="16.85546875" style="4" bestFit="1" customWidth="1"/>
    <col min="13062" max="13063" width="15.85546875" style="4" bestFit="1" customWidth="1"/>
    <col min="13064" max="13064" width="10.140625" style="4" bestFit="1" customWidth="1"/>
    <col min="13065" max="13311" width="9.140625" style="4"/>
    <col min="13312" max="13312" width="66.5703125" style="4" customWidth="1"/>
    <col min="13313" max="13313" width="11.5703125" style="4" customWidth="1"/>
    <col min="13314" max="13314" width="17.7109375" style="4" bestFit="1" customWidth="1"/>
    <col min="13315" max="13315" width="17" style="4" customWidth="1"/>
    <col min="13316" max="13316" width="0" style="4" hidden="1" customWidth="1"/>
    <col min="13317" max="13317" width="16.85546875" style="4" bestFit="1" customWidth="1"/>
    <col min="13318" max="13319" width="15.85546875" style="4" bestFit="1" customWidth="1"/>
    <col min="13320" max="13320" width="10.140625" style="4" bestFit="1" customWidth="1"/>
    <col min="13321" max="13567" width="9.140625" style="4"/>
    <col min="13568" max="13568" width="66.5703125" style="4" customWidth="1"/>
    <col min="13569" max="13569" width="11.5703125" style="4" customWidth="1"/>
    <col min="13570" max="13570" width="17.7109375" style="4" bestFit="1" customWidth="1"/>
    <col min="13571" max="13571" width="17" style="4" customWidth="1"/>
    <col min="13572" max="13572" width="0" style="4" hidden="1" customWidth="1"/>
    <col min="13573" max="13573" width="16.85546875" style="4" bestFit="1" customWidth="1"/>
    <col min="13574" max="13575" width="15.85546875" style="4" bestFit="1" customWidth="1"/>
    <col min="13576" max="13576" width="10.140625" style="4" bestFit="1" customWidth="1"/>
    <col min="13577" max="13823" width="9.140625" style="4"/>
    <col min="13824" max="13824" width="66.5703125" style="4" customWidth="1"/>
    <col min="13825" max="13825" width="11.5703125" style="4" customWidth="1"/>
    <col min="13826" max="13826" width="17.7109375" style="4" bestFit="1" customWidth="1"/>
    <col min="13827" max="13827" width="17" style="4" customWidth="1"/>
    <col min="13828" max="13828" width="0" style="4" hidden="1" customWidth="1"/>
    <col min="13829" max="13829" width="16.85546875" style="4" bestFit="1" customWidth="1"/>
    <col min="13830" max="13831" width="15.85546875" style="4" bestFit="1" customWidth="1"/>
    <col min="13832" max="13832" width="10.140625" style="4" bestFit="1" customWidth="1"/>
    <col min="13833" max="14079" width="9.140625" style="4"/>
    <col min="14080" max="14080" width="66.5703125" style="4" customWidth="1"/>
    <col min="14081" max="14081" width="11.5703125" style="4" customWidth="1"/>
    <col min="14082" max="14082" width="17.7109375" style="4" bestFit="1" customWidth="1"/>
    <col min="14083" max="14083" width="17" style="4" customWidth="1"/>
    <col min="14084" max="14084" width="0" style="4" hidden="1" customWidth="1"/>
    <col min="14085" max="14085" width="16.85546875" style="4" bestFit="1" customWidth="1"/>
    <col min="14086" max="14087" width="15.85546875" style="4" bestFit="1" customWidth="1"/>
    <col min="14088" max="14088" width="10.140625" style="4" bestFit="1" customWidth="1"/>
    <col min="14089" max="14335" width="9.140625" style="4"/>
    <col min="14336" max="14336" width="66.5703125" style="4" customWidth="1"/>
    <col min="14337" max="14337" width="11.5703125" style="4" customWidth="1"/>
    <col min="14338" max="14338" width="17.7109375" style="4" bestFit="1" customWidth="1"/>
    <col min="14339" max="14339" width="17" style="4" customWidth="1"/>
    <col min="14340" max="14340" width="0" style="4" hidden="1" customWidth="1"/>
    <col min="14341" max="14341" width="16.85546875" style="4" bestFit="1" customWidth="1"/>
    <col min="14342" max="14343" width="15.85546875" style="4" bestFit="1" customWidth="1"/>
    <col min="14344" max="14344" width="10.140625" style="4" bestFit="1" customWidth="1"/>
    <col min="14345" max="14591" width="9.140625" style="4"/>
    <col min="14592" max="14592" width="66.5703125" style="4" customWidth="1"/>
    <col min="14593" max="14593" width="11.5703125" style="4" customWidth="1"/>
    <col min="14594" max="14594" width="17.7109375" style="4" bestFit="1" customWidth="1"/>
    <col min="14595" max="14595" width="17" style="4" customWidth="1"/>
    <col min="14596" max="14596" width="0" style="4" hidden="1" customWidth="1"/>
    <col min="14597" max="14597" width="16.85546875" style="4" bestFit="1" customWidth="1"/>
    <col min="14598" max="14599" width="15.85546875" style="4" bestFit="1" customWidth="1"/>
    <col min="14600" max="14600" width="10.140625" style="4" bestFit="1" customWidth="1"/>
    <col min="14601" max="14847" width="9.140625" style="4"/>
    <col min="14848" max="14848" width="66.5703125" style="4" customWidth="1"/>
    <col min="14849" max="14849" width="11.5703125" style="4" customWidth="1"/>
    <col min="14850" max="14850" width="17.7109375" style="4" bestFit="1" customWidth="1"/>
    <col min="14851" max="14851" width="17" style="4" customWidth="1"/>
    <col min="14852" max="14852" width="0" style="4" hidden="1" customWidth="1"/>
    <col min="14853" max="14853" width="16.85546875" style="4" bestFit="1" customWidth="1"/>
    <col min="14854" max="14855" width="15.85546875" style="4" bestFit="1" customWidth="1"/>
    <col min="14856" max="14856" width="10.140625" style="4" bestFit="1" customWidth="1"/>
    <col min="14857" max="15103" width="9.140625" style="4"/>
    <col min="15104" max="15104" width="66.5703125" style="4" customWidth="1"/>
    <col min="15105" max="15105" width="11.5703125" style="4" customWidth="1"/>
    <col min="15106" max="15106" width="17.7109375" style="4" bestFit="1" customWidth="1"/>
    <col min="15107" max="15107" width="17" style="4" customWidth="1"/>
    <col min="15108" max="15108" width="0" style="4" hidden="1" customWidth="1"/>
    <col min="15109" max="15109" width="16.85546875" style="4" bestFit="1" customWidth="1"/>
    <col min="15110" max="15111" width="15.85546875" style="4" bestFit="1" customWidth="1"/>
    <col min="15112" max="15112" width="10.140625" style="4" bestFit="1" customWidth="1"/>
    <col min="15113" max="15359" width="9.140625" style="4"/>
    <col min="15360" max="15360" width="66.5703125" style="4" customWidth="1"/>
    <col min="15361" max="15361" width="11.5703125" style="4" customWidth="1"/>
    <col min="15362" max="15362" width="17.7109375" style="4" bestFit="1" customWidth="1"/>
    <col min="15363" max="15363" width="17" style="4" customWidth="1"/>
    <col min="15364" max="15364" width="0" style="4" hidden="1" customWidth="1"/>
    <col min="15365" max="15365" width="16.85546875" style="4" bestFit="1" customWidth="1"/>
    <col min="15366" max="15367" width="15.85546875" style="4" bestFit="1" customWidth="1"/>
    <col min="15368" max="15368" width="10.140625" style="4" bestFit="1" customWidth="1"/>
    <col min="15369" max="15615" width="9.140625" style="4"/>
    <col min="15616" max="15616" width="66.5703125" style="4" customWidth="1"/>
    <col min="15617" max="15617" width="11.5703125" style="4" customWidth="1"/>
    <col min="15618" max="15618" width="17.7109375" style="4" bestFit="1" customWidth="1"/>
    <col min="15619" max="15619" width="17" style="4" customWidth="1"/>
    <col min="15620" max="15620" width="0" style="4" hidden="1" customWidth="1"/>
    <col min="15621" max="15621" width="16.85546875" style="4" bestFit="1" customWidth="1"/>
    <col min="15622" max="15623" width="15.85546875" style="4" bestFit="1" customWidth="1"/>
    <col min="15624" max="15624" width="10.140625" style="4" bestFit="1" customWidth="1"/>
    <col min="15625" max="15871" width="9.140625" style="4"/>
    <col min="15872" max="15872" width="66.5703125" style="4" customWidth="1"/>
    <col min="15873" max="15873" width="11.5703125" style="4" customWidth="1"/>
    <col min="15874" max="15874" width="17.7109375" style="4" bestFit="1" customWidth="1"/>
    <col min="15875" max="15875" width="17" style="4" customWidth="1"/>
    <col min="15876" max="15876" width="0" style="4" hidden="1" customWidth="1"/>
    <col min="15877" max="15877" width="16.85546875" style="4" bestFit="1" customWidth="1"/>
    <col min="15878" max="15879" width="15.85546875" style="4" bestFit="1" customWidth="1"/>
    <col min="15880" max="15880" width="10.140625" style="4" bestFit="1" customWidth="1"/>
    <col min="15881" max="16127" width="9.140625" style="4"/>
    <col min="16128" max="16128" width="66.5703125" style="4" customWidth="1"/>
    <col min="16129" max="16129" width="11.5703125" style="4" customWidth="1"/>
    <col min="16130" max="16130" width="17.7109375" style="4" bestFit="1" customWidth="1"/>
    <col min="16131" max="16131" width="17" style="4" customWidth="1"/>
    <col min="16132" max="16132" width="0" style="4" hidden="1" customWidth="1"/>
    <col min="16133" max="16133" width="16.85546875" style="4" bestFit="1" customWidth="1"/>
    <col min="16134" max="16135" width="15.85546875" style="4" bestFit="1" customWidth="1"/>
    <col min="16136" max="16136" width="10.140625" style="4" bestFit="1" customWidth="1"/>
    <col min="16137" max="16384" width="9.140625" style="4"/>
  </cols>
  <sheetData>
    <row r="1" spans="1:6">
      <c r="A1" s="137" t="s">
        <v>5</v>
      </c>
      <c r="B1" s="137"/>
      <c r="C1" s="137"/>
      <c r="D1" s="137"/>
    </row>
    <row r="2" spans="1:6">
      <c r="A2" s="137" t="s">
        <v>6</v>
      </c>
      <c r="B2" s="137"/>
      <c r="C2" s="137"/>
      <c r="D2" s="137"/>
    </row>
    <row r="3" spans="1:6">
      <c r="A3" s="137" t="s">
        <v>173</v>
      </c>
      <c r="B3" s="137"/>
      <c r="C3" s="137"/>
      <c r="D3" s="137"/>
    </row>
    <row r="5" spans="1:6" ht="16.5" thickBot="1"/>
    <row r="6" spans="1:6">
      <c r="C6" s="140" t="s">
        <v>11</v>
      </c>
      <c r="D6" s="8" t="s">
        <v>9</v>
      </c>
      <c r="E6" s="8" t="s">
        <v>9</v>
      </c>
    </row>
    <row r="7" spans="1:6" ht="16.5" thickBot="1">
      <c r="C7" s="141"/>
      <c r="D7" s="9" t="s">
        <v>174</v>
      </c>
      <c r="E7" s="10">
        <v>40603</v>
      </c>
    </row>
    <row r="8" spans="1:6">
      <c r="A8" s="139" t="s">
        <v>12</v>
      </c>
      <c r="B8" s="139"/>
      <c r="D8" s="11"/>
    </row>
    <row r="9" spans="1:6">
      <c r="A9" s="139" t="s">
        <v>13</v>
      </c>
      <c r="B9" s="139"/>
      <c r="D9" s="5"/>
      <c r="E9" s="12"/>
    </row>
    <row r="10" spans="1:6">
      <c r="B10" s="4" t="s">
        <v>14</v>
      </c>
      <c r="C10" s="13">
        <v>1</v>
      </c>
      <c r="D10" s="17">
        <f>+Sheet1!B16</f>
        <v>11780620.960000001</v>
      </c>
      <c r="E10" s="5">
        <v>617240375</v>
      </c>
      <c r="F10" s="14"/>
    </row>
    <row r="11" spans="1:6">
      <c r="B11" s="4" t="s">
        <v>0</v>
      </c>
      <c r="C11" s="6">
        <v>2</v>
      </c>
      <c r="D11" s="15">
        <f>+Sheet1!B21</f>
        <v>2500000</v>
      </c>
      <c r="E11" s="5"/>
      <c r="F11" s="14"/>
    </row>
    <row r="12" spans="1:6">
      <c r="B12" s="4" t="s">
        <v>1</v>
      </c>
      <c r="C12" s="6">
        <v>3</v>
      </c>
      <c r="D12" s="15">
        <f>+Sheet1!B26</f>
        <v>17839701</v>
      </c>
      <c r="E12" s="12">
        <v>0</v>
      </c>
      <c r="F12" s="14"/>
    </row>
    <row r="13" spans="1:6">
      <c r="B13" s="4" t="s">
        <v>15</v>
      </c>
      <c r="C13" s="6">
        <v>4</v>
      </c>
      <c r="D13" s="16">
        <f>+Sheet1!B36</f>
        <v>4020000</v>
      </c>
      <c r="E13" s="12">
        <v>0</v>
      </c>
      <c r="F13" s="14"/>
    </row>
    <row r="14" spans="1:6">
      <c r="D14" s="5">
        <f>SUM(D10:D13)</f>
        <v>36140321.960000001</v>
      </c>
      <c r="E14" s="12"/>
      <c r="F14" s="14"/>
    </row>
    <row r="15" spans="1:6">
      <c r="A15" s="139" t="s">
        <v>16</v>
      </c>
      <c r="B15" s="139"/>
      <c r="D15" s="5"/>
      <c r="E15" s="12"/>
    </row>
    <row r="16" spans="1:6">
      <c r="B16" s="4" t="s">
        <v>17</v>
      </c>
      <c r="C16" s="6">
        <v>5</v>
      </c>
      <c r="D16" s="17">
        <f>+Sheet1!B42</f>
        <v>15883193</v>
      </c>
      <c r="E16" s="18">
        <v>0</v>
      </c>
      <c r="F16" s="84"/>
    </row>
    <row r="17" spans="1:7">
      <c r="B17" s="4" t="s">
        <v>18</v>
      </c>
      <c r="C17" s="124">
        <v>6</v>
      </c>
      <c r="D17" s="15">
        <f>+Sheet1!B50</f>
        <v>23955351</v>
      </c>
      <c r="E17" s="19">
        <v>294709804</v>
      </c>
      <c r="F17" s="131">
        <f>+D17-9555655</f>
        <v>14399696</v>
      </c>
      <c r="G17" s="14"/>
    </row>
    <row r="18" spans="1:7" s="5" customFormat="1">
      <c r="B18" s="4" t="s">
        <v>19</v>
      </c>
      <c r="C18" s="6">
        <v>7</v>
      </c>
      <c r="D18" s="15">
        <f>+Sheet1!B54</f>
        <v>87548254</v>
      </c>
      <c r="E18" s="19">
        <v>3552933</v>
      </c>
      <c r="F18" s="85"/>
      <c r="G18" s="14"/>
    </row>
    <row r="19" spans="1:7" s="5" customFormat="1" ht="16.5" thickBot="1">
      <c r="B19" s="4" t="s">
        <v>20</v>
      </c>
      <c r="C19" s="6">
        <v>8</v>
      </c>
      <c r="D19" s="20">
        <f>+Sheet1!B68</f>
        <v>147703280.09</v>
      </c>
      <c r="E19" s="21">
        <v>550000</v>
      </c>
      <c r="F19" s="85"/>
      <c r="G19" s="4"/>
    </row>
    <row r="20" spans="1:7" s="5" customFormat="1">
      <c r="B20" s="4"/>
      <c r="C20" s="6"/>
      <c r="D20" s="5">
        <f>SUM(D16:D19)</f>
        <v>275090078.09000003</v>
      </c>
      <c r="E20" s="5">
        <f>SUM(E16:E19)</f>
        <v>298812737</v>
      </c>
      <c r="G20" s="4"/>
    </row>
    <row r="21" spans="1:7" s="5" customFormat="1" ht="6" customHeight="1">
      <c r="B21" s="4"/>
      <c r="C21" s="6"/>
      <c r="E21" s="12"/>
      <c r="G21" s="4"/>
    </row>
    <row r="22" spans="1:7" s="5" customFormat="1">
      <c r="B22" s="4"/>
      <c r="C22" s="6"/>
      <c r="E22" s="12"/>
      <c r="G22" s="4"/>
    </row>
    <row r="23" spans="1:7" s="5" customFormat="1" ht="16.5" thickBot="1">
      <c r="A23" s="139" t="s">
        <v>21</v>
      </c>
      <c r="B23" s="139"/>
      <c r="C23" s="6"/>
      <c r="D23" s="22">
        <f>+D14+D20</f>
        <v>311230400.05000001</v>
      </c>
      <c r="E23" s="23" t="e">
        <f>E10+#REF!+E13+E20</f>
        <v>#REF!</v>
      </c>
      <c r="G23" s="4"/>
    </row>
    <row r="24" spans="1:7" s="5" customFormat="1" ht="16.5" thickTop="1">
      <c r="B24" s="4"/>
      <c r="C24" s="6"/>
      <c r="E24" s="12"/>
      <c r="F24" s="14"/>
      <c r="G24" s="4"/>
    </row>
    <row r="25" spans="1:7" s="5" customFormat="1">
      <c r="B25" s="7" t="s">
        <v>22</v>
      </c>
      <c r="C25" s="6"/>
      <c r="E25" s="12"/>
      <c r="F25" s="4"/>
    </row>
    <row r="26" spans="1:7" s="5" customFormat="1">
      <c r="B26" s="7" t="s">
        <v>23</v>
      </c>
      <c r="C26" s="6"/>
      <c r="E26" s="12"/>
      <c r="F26" s="4"/>
    </row>
    <row r="27" spans="1:7" s="5" customFormat="1">
      <c r="B27" s="7" t="s">
        <v>24</v>
      </c>
      <c r="C27" s="6"/>
      <c r="E27" s="12"/>
      <c r="F27" s="4"/>
    </row>
    <row r="28" spans="1:7" s="5" customFormat="1" ht="16.5" thickBot="1">
      <c r="B28" s="4" t="s">
        <v>25</v>
      </c>
      <c r="C28" s="6"/>
      <c r="D28" s="24">
        <v>150000000</v>
      </c>
      <c r="E28" s="24">
        <v>20000000</v>
      </c>
      <c r="F28" s="14"/>
    </row>
    <row r="29" spans="1:7" s="5" customFormat="1" ht="16.5" thickTop="1">
      <c r="B29" s="7"/>
      <c r="C29" s="6"/>
      <c r="E29" s="12">
        <v>800000</v>
      </c>
      <c r="F29" s="14"/>
    </row>
    <row r="30" spans="1:7" s="5" customFormat="1">
      <c r="B30" s="4" t="s">
        <v>26</v>
      </c>
      <c r="C30" s="6">
        <v>9</v>
      </c>
      <c r="D30" s="25">
        <f>+Sheet1!B75</f>
        <v>120000000</v>
      </c>
      <c r="E30" s="12"/>
      <c r="F30" s="14"/>
    </row>
    <row r="31" spans="1:7" s="5" customFormat="1">
      <c r="B31" s="26" t="s">
        <v>27</v>
      </c>
      <c r="C31" s="6">
        <v>10</v>
      </c>
      <c r="D31" s="15">
        <f>+Sheet1!B81</f>
        <v>61818726.340000004</v>
      </c>
      <c r="E31" s="12">
        <f>199200000+404603199</f>
        <v>603803199</v>
      </c>
      <c r="F31" s="14"/>
    </row>
    <row r="32" spans="1:7" s="5" customFormat="1">
      <c r="B32" s="26" t="s">
        <v>181</v>
      </c>
      <c r="C32" s="134"/>
      <c r="D32" s="16">
        <v>2943337</v>
      </c>
      <c r="E32" s="12"/>
      <c r="F32" s="14"/>
    </row>
    <row r="33" spans="1:7" s="5" customFormat="1" ht="3" customHeight="1">
      <c r="B33" s="7"/>
      <c r="C33" s="6"/>
      <c r="E33" s="12"/>
      <c r="F33" s="4"/>
    </row>
    <row r="34" spans="1:7" s="5" customFormat="1">
      <c r="B34" s="7"/>
      <c r="C34" s="6"/>
      <c r="D34" s="5">
        <f>SUM(D30:D33)</f>
        <v>184762063.34</v>
      </c>
      <c r="E34" s="5">
        <f>SUM(E29:E33)</f>
        <v>604603199</v>
      </c>
      <c r="F34" s="4"/>
    </row>
    <row r="35" spans="1:7" ht="8.25" customHeight="1">
      <c r="D35" s="5"/>
      <c r="E35" s="12"/>
    </row>
    <row r="36" spans="1:7">
      <c r="B36" s="7"/>
      <c r="D36" s="5"/>
      <c r="E36" s="12"/>
      <c r="F36" s="14"/>
    </row>
    <row r="37" spans="1:7">
      <c r="A37" s="139" t="s">
        <v>28</v>
      </c>
      <c r="B37" s="139"/>
      <c r="D37" s="5"/>
      <c r="E37" s="12"/>
    </row>
    <row r="38" spans="1:7">
      <c r="B38" s="4" t="s">
        <v>29</v>
      </c>
      <c r="D38" s="17">
        <v>111958903</v>
      </c>
      <c r="E38" s="19"/>
      <c r="F38" s="14"/>
    </row>
    <row r="39" spans="1:7" ht="16.5" thickBot="1">
      <c r="B39" s="4" t="s">
        <v>30</v>
      </c>
      <c r="C39" s="6">
        <v>12</v>
      </c>
      <c r="D39" s="20">
        <f>+Sheet1!B88</f>
        <v>14509434.030000001</v>
      </c>
      <c r="E39" s="16">
        <v>63211208</v>
      </c>
      <c r="F39" s="14"/>
    </row>
    <row r="40" spans="1:7">
      <c r="D40" s="5">
        <f>SUM(D38:D39)</f>
        <v>126468337.03</v>
      </c>
      <c r="E40" s="5">
        <f>SUM(E38:E39)</f>
        <v>63211208</v>
      </c>
      <c r="G40" s="14"/>
    </row>
    <row r="41" spans="1:7">
      <c r="D41" s="5"/>
      <c r="E41" s="5"/>
      <c r="F41" s="14"/>
    </row>
    <row r="42" spans="1:7" s="5" customFormat="1" ht="16.5" thickBot="1">
      <c r="A42" s="139" t="s">
        <v>31</v>
      </c>
      <c r="B42" s="139"/>
      <c r="C42" s="6"/>
      <c r="D42" s="23">
        <f>+D34+D40</f>
        <v>311230400.37</v>
      </c>
      <c r="E42" s="23" t="e">
        <f>E34+#REF!+E40</f>
        <v>#REF!</v>
      </c>
      <c r="F42" s="14"/>
      <c r="G42" s="5">
        <f>+D23-D42</f>
        <v>-0.31999999284744263</v>
      </c>
    </row>
    <row r="43" spans="1:7" s="5" customFormat="1" ht="16.5" thickTop="1">
      <c r="B43" s="4"/>
      <c r="C43" s="6"/>
      <c r="E43" s="12"/>
      <c r="F43" s="4"/>
    </row>
    <row r="44" spans="1:7" s="5" customFormat="1">
      <c r="B44" s="27"/>
      <c r="C44" s="6"/>
      <c r="E44" s="12"/>
      <c r="F44" s="14"/>
    </row>
    <row r="45" spans="1:7" s="5" customFormat="1">
      <c r="B45" s="4"/>
      <c r="C45" s="6"/>
      <c r="D45" s="28"/>
      <c r="E45" s="12"/>
      <c r="F45" s="4"/>
    </row>
    <row r="46" spans="1:7" s="5" customFormat="1">
      <c r="B46" s="29"/>
      <c r="C46" s="6"/>
      <c r="D46" s="30"/>
      <c r="E46" s="12"/>
      <c r="F46" s="4"/>
    </row>
    <row r="47" spans="1:7" s="5" customFormat="1">
      <c r="B47" s="86" t="s">
        <v>10</v>
      </c>
      <c r="C47" s="138" t="s">
        <v>32</v>
      </c>
      <c r="D47" s="138"/>
      <c r="E47" s="12"/>
      <c r="F47" s="4"/>
    </row>
    <row r="48" spans="1:7" s="5" customFormat="1">
      <c r="B48" s="4"/>
      <c r="C48" s="6"/>
      <c r="E48" s="12"/>
      <c r="F48" s="4"/>
    </row>
    <row r="49" spans="2:6" s="5" customFormat="1">
      <c r="B49" s="4"/>
      <c r="C49" s="6"/>
      <c r="E49" s="12"/>
      <c r="F49" s="4"/>
    </row>
    <row r="50" spans="2:6" s="5" customFormat="1">
      <c r="B50" s="4"/>
      <c r="C50" s="6"/>
      <c r="E50" s="12"/>
      <c r="F50" s="4"/>
    </row>
    <row r="51" spans="2:6" s="5" customFormat="1">
      <c r="B51" s="4"/>
      <c r="C51" s="6"/>
      <c r="E51" s="12"/>
      <c r="F51" s="4"/>
    </row>
    <row r="52" spans="2:6" s="5" customFormat="1">
      <c r="B52" s="4"/>
      <c r="C52" s="6"/>
      <c r="E52" s="12"/>
      <c r="F52" s="4"/>
    </row>
    <row r="53" spans="2:6" s="5" customFormat="1">
      <c r="B53" s="4"/>
      <c r="C53" s="6"/>
      <c r="E53" s="12"/>
      <c r="F53" s="4"/>
    </row>
    <row r="54" spans="2:6" s="5" customFormat="1">
      <c r="B54" s="4"/>
      <c r="C54" s="6"/>
      <c r="E54" s="12"/>
      <c r="F54" s="4"/>
    </row>
    <row r="55" spans="2:6" s="5" customFormat="1">
      <c r="B55" s="4"/>
      <c r="C55" s="6"/>
      <c r="E55" s="12"/>
      <c r="F55" s="4"/>
    </row>
    <row r="56" spans="2:6" s="5" customFormat="1">
      <c r="B56" s="4"/>
      <c r="C56" s="6"/>
      <c r="E56" s="12"/>
      <c r="F56" s="4"/>
    </row>
    <row r="57" spans="2:6" s="5" customFormat="1">
      <c r="B57" s="4"/>
      <c r="C57" s="6"/>
      <c r="E57" s="12"/>
      <c r="F57" s="4"/>
    </row>
    <row r="58" spans="2:6" s="5" customFormat="1">
      <c r="B58" s="4"/>
      <c r="C58" s="6"/>
      <c r="E58" s="12"/>
      <c r="F58" s="4"/>
    </row>
    <row r="59" spans="2:6" s="5" customFormat="1">
      <c r="B59" s="4"/>
      <c r="C59" s="6"/>
      <c r="E59" s="12"/>
      <c r="F59" s="4"/>
    </row>
    <row r="60" spans="2:6" s="5" customFormat="1">
      <c r="B60" s="4"/>
      <c r="C60" s="6"/>
      <c r="E60" s="12"/>
      <c r="F60" s="4"/>
    </row>
    <row r="61" spans="2:6" s="5" customFormat="1">
      <c r="B61" s="4"/>
      <c r="C61" s="6"/>
      <c r="E61" s="12"/>
      <c r="F61" s="4"/>
    </row>
    <row r="62" spans="2:6" s="5" customFormat="1">
      <c r="B62" s="4"/>
      <c r="C62" s="6"/>
      <c r="E62" s="12"/>
      <c r="F62" s="4"/>
    </row>
    <row r="63" spans="2:6" s="5" customFormat="1">
      <c r="B63" s="4"/>
      <c r="C63" s="6"/>
      <c r="E63" s="12"/>
      <c r="F63" s="4"/>
    </row>
    <row r="64" spans="2:6" s="5" customFormat="1">
      <c r="B64" s="4"/>
      <c r="C64" s="6"/>
      <c r="E64" s="12"/>
      <c r="F64" s="4"/>
    </row>
    <row r="65" spans="2:6" s="5" customFormat="1">
      <c r="B65" s="4"/>
      <c r="C65" s="6"/>
      <c r="E65" s="12"/>
      <c r="F65" s="4"/>
    </row>
    <row r="66" spans="2:6" s="5" customFormat="1">
      <c r="B66" s="4"/>
      <c r="C66" s="6"/>
      <c r="E66" s="12"/>
      <c r="F66" s="4"/>
    </row>
    <row r="67" spans="2:6" s="5" customFormat="1">
      <c r="B67" s="4"/>
      <c r="C67" s="6"/>
      <c r="E67" s="12"/>
      <c r="F67" s="4"/>
    </row>
    <row r="68" spans="2:6" s="5" customFormat="1">
      <c r="B68" s="4"/>
      <c r="C68" s="6"/>
      <c r="E68" s="12"/>
      <c r="F68" s="4"/>
    </row>
    <row r="69" spans="2:6" s="5" customFormat="1">
      <c r="B69" s="4"/>
      <c r="C69" s="6"/>
      <c r="E69" s="12"/>
      <c r="F69" s="4"/>
    </row>
    <row r="70" spans="2:6" s="5" customFormat="1">
      <c r="B70" s="4"/>
      <c r="C70" s="6"/>
      <c r="E70" s="12"/>
      <c r="F70" s="4"/>
    </row>
    <row r="71" spans="2:6" s="5" customFormat="1">
      <c r="B71" s="4"/>
      <c r="C71" s="6"/>
      <c r="E71" s="12"/>
      <c r="F71" s="4"/>
    </row>
    <row r="72" spans="2:6" s="5" customFormat="1">
      <c r="B72" s="4"/>
      <c r="C72" s="6"/>
      <c r="E72" s="12"/>
      <c r="F72" s="4"/>
    </row>
    <row r="73" spans="2:6" s="5" customFormat="1">
      <c r="B73" s="4"/>
      <c r="C73" s="6"/>
      <c r="E73" s="12"/>
      <c r="F73" s="4"/>
    </row>
    <row r="74" spans="2:6" s="5" customFormat="1">
      <c r="B74" s="4"/>
      <c r="C74" s="6"/>
      <c r="E74" s="12"/>
      <c r="F74" s="4"/>
    </row>
    <row r="75" spans="2:6" s="5" customFormat="1">
      <c r="B75" s="4"/>
      <c r="C75" s="6"/>
      <c r="E75" s="12"/>
      <c r="F75" s="4"/>
    </row>
    <row r="76" spans="2:6" s="5" customFormat="1">
      <c r="B76" s="4"/>
      <c r="C76" s="6"/>
      <c r="E76" s="12"/>
      <c r="F76" s="4"/>
    </row>
    <row r="77" spans="2:6" s="5" customFormat="1">
      <c r="B77" s="4"/>
      <c r="C77" s="6"/>
      <c r="E77" s="12"/>
      <c r="F77" s="4"/>
    </row>
    <row r="78" spans="2:6" s="5" customFormat="1">
      <c r="B78" s="4"/>
      <c r="C78" s="6"/>
      <c r="E78" s="12"/>
      <c r="F78" s="4"/>
    </row>
    <row r="79" spans="2:6" s="5" customFormat="1">
      <c r="B79" s="4"/>
      <c r="C79" s="6"/>
      <c r="E79" s="12"/>
      <c r="F79" s="4"/>
    </row>
    <row r="80" spans="2:6" s="5" customFormat="1">
      <c r="B80" s="4"/>
      <c r="C80" s="6"/>
      <c r="E80" s="12"/>
      <c r="F80" s="4"/>
    </row>
    <row r="81" spans="2:6" s="5" customFormat="1">
      <c r="B81" s="4"/>
      <c r="C81" s="6"/>
      <c r="E81" s="12"/>
      <c r="F81" s="4"/>
    </row>
    <row r="82" spans="2:6" s="5" customFormat="1">
      <c r="B82" s="4"/>
      <c r="C82" s="6"/>
      <c r="E82" s="12"/>
      <c r="F82" s="4"/>
    </row>
    <row r="83" spans="2:6" s="5" customFormat="1">
      <c r="B83" s="4"/>
      <c r="C83" s="6"/>
      <c r="E83" s="12"/>
      <c r="F83" s="4"/>
    </row>
    <row r="84" spans="2:6" s="5" customFormat="1">
      <c r="B84" s="4"/>
      <c r="C84" s="6"/>
      <c r="E84" s="12"/>
      <c r="F84" s="4"/>
    </row>
    <row r="85" spans="2:6" s="5" customFormat="1">
      <c r="B85" s="4"/>
      <c r="C85" s="6"/>
      <c r="E85" s="12"/>
      <c r="F85" s="4"/>
    </row>
    <row r="86" spans="2:6" s="5" customFormat="1">
      <c r="B86" s="4"/>
      <c r="C86" s="6"/>
      <c r="E86" s="12"/>
      <c r="F86" s="4"/>
    </row>
    <row r="87" spans="2:6" s="5" customFormat="1">
      <c r="B87" s="4"/>
      <c r="C87" s="6"/>
      <c r="E87" s="12"/>
      <c r="F87" s="4"/>
    </row>
    <row r="88" spans="2:6" s="5" customFormat="1">
      <c r="B88" s="4"/>
      <c r="C88" s="6"/>
      <c r="E88" s="12"/>
      <c r="F88" s="4"/>
    </row>
    <row r="89" spans="2:6" s="5" customFormat="1">
      <c r="B89" s="4"/>
      <c r="C89" s="6"/>
      <c r="E89" s="12"/>
      <c r="F89" s="4"/>
    </row>
    <row r="90" spans="2:6" s="5" customFormat="1">
      <c r="B90" s="4"/>
      <c r="C90" s="6"/>
      <c r="E90" s="12"/>
      <c r="F90" s="4"/>
    </row>
    <row r="91" spans="2:6" s="5" customFormat="1">
      <c r="B91" s="4"/>
      <c r="C91" s="6"/>
      <c r="E91" s="12"/>
      <c r="F91" s="4"/>
    </row>
    <row r="92" spans="2:6" s="5" customFormat="1">
      <c r="B92" s="4"/>
      <c r="C92" s="6"/>
      <c r="E92" s="12"/>
      <c r="F92" s="4"/>
    </row>
    <row r="93" spans="2:6" s="5" customFormat="1">
      <c r="B93" s="4"/>
      <c r="C93" s="6"/>
      <c r="E93" s="12"/>
      <c r="F93" s="4"/>
    </row>
    <row r="94" spans="2:6" s="5" customFormat="1">
      <c r="B94" s="4"/>
      <c r="C94" s="6"/>
      <c r="E94" s="12"/>
      <c r="F94" s="4"/>
    </row>
    <row r="95" spans="2:6" s="5" customFormat="1">
      <c r="B95" s="4"/>
      <c r="C95" s="6"/>
      <c r="E95" s="12"/>
      <c r="F95" s="4"/>
    </row>
    <row r="96" spans="2:6" s="5" customFormat="1">
      <c r="B96" s="4"/>
      <c r="C96" s="6"/>
      <c r="E96" s="12"/>
      <c r="F96" s="4"/>
    </row>
    <row r="97" spans="2:6" s="5" customFormat="1">
      <c r="B97" s="4"/>
      <c r="C97" s="6"/>
      <c r="E97" s="12"/>
      <c r="F97" s="4"/>
    </row>
    <row r="98" spans="2:6" s="5" customFormat="1">
      <c r="B98" s="4"/>
      <c r="C98" s="6"/>
      <c r="E98" s="12"/>
      <c r="F98" s="4"/>
    </row>
    <row r="99" spans="2:6" s="5" customFormat="1">
      <c r="B99" s="4"/>
      <c r="C99" s="6"/>
      <c r="E99" s="12"/>
      <c r="F99" s="4"/>
    </row>
    <row r="100" spans="2:6" s="5" customFormat="1">
      <c r="B100" s="4"/>
      <c r="C100" s="6"/>
      <c r="E100" s="12"/>
      <c r="F100" s="4"/>
    </row>
    <row r="101" spans="2:6" s="5" customFormat="1">
      <c r="B101" s="4"/>
      <c r="C101" s="6"/>
      <c r="E101" s="12"/>
      <c r="F101" s="4"/>
    </row>
    <row r="102" spans="2:6" s="5" customFormat="1">
      <c r="B102" s="4"/>
      <c r="C102" s="6"/>
      <c r="E102" s="12"/>
      <c r="F102" s="4"/>
    </row>
    <row r="103" spans="2:6" s="5" customFormat="1">
      <c r="B103" s="4"/>
      <c r="C103" s="6"/>
      <c r="E103" s="12"/>
      <c r="F103" s="4"/>
    </row>
    <row r="104" spans="2:6" s="5" customFormat="1">
      <c r="B104" s="4"/>
      <c r="C104" s="6"/>
      <c r="E104" s="12"/>
      <c r="F104" s="4"/>
    </row>
    <row r="105" spans="2:6" s="5" customFormat="1">
      <c r="B105" s="4"/>
      <c r="C105" s="6"/>
      <c r="E105" s="12"/>
      <c r="F105" s="4"/>
    </row>
    <row r="106" spans="2:6" s="5" customFormat="1">
      <c r="B106" s="4"/>
      <c r="C106" s="6"/>
      <c r="E106" s="12"/>
      <c r="F106" s="4"/>
    </row>
    <row r="107" spans="2:6" s="5" customFormat="1">
      <c r="B107" s="4"/>
      <c r="C107" s="6"/>
      <c r="E107" s="12"/>
      <c r="F107" s="4"/>
    </row>
    <row r="108" spans="2:6" s="5" customFormat="1">
      <c r="B108" s="4"/>
      <c r="C108" s="6"/>
      <c r="E108" s="12"/>
      <c r="F108" s="4"/>
    </row>
    <row r="109" spans="2:6" s="5" customFormat="1">
      <c r="B109" s="4"/>
      <c r="C109" s="6"/>
      <c r="E109" s="12"/>
      <c r="F109" s="4"/>
    </row>
    <row r="110" spans="2:6" s="5" customFormat="1">
      <c r="B110" s="4"/>
      <c r="C110" s="6"/>
      <c r="E110" s="12"/>
      <c r="F110" s="4"/>
    </row>
    <row r="111" spans="2:6" s="5" customFormat="1">
      <c r="B111" s="4"/>
      <c r="C111" s="6"/>
      <c r="E111" s="12"/>
      <c r="F111" s="4"/>
    </row>
    <row r="112" spans="2:6" s="5" customFormat="1">
      <c r="B112" s="4"/>
      <c r="C112" s="6"/>
      <c r="E112" s="12"/>
      <c r="F112" s="4"/>
    </row>
    <row r="113" spans="2:6" s="5" customFormat="1">
      <c r="B113" s="4"/>
      <c r="C113" s="6"/>
      <c r="E113" s="12"/>
      <c r="F113" s="4"/>
    </row>
    <row r="114" spans="2:6" s="5" customFormat="1">
      <c r="B114" s="4"/>
      <c r="C114" s="6"/>
      <c r="E114" s="12"/>
      <c r="F114" s="4"/>
    </row>
    <row r="115" spans="2:6" s="5" customFormat="1">
      <c r="B115" s="4"/>
      <c r="C115" s="6"/>
      <c r="E115" s="12"/>
      <c r="F115" s="4"/>
    </row>
    <row r="116" spans="2:6" s="5" customFormat="1">
      <c r="B116" s="4"/>
      <c r="C116" s="6"/>
      <c r="E116" s="12"/>
      <c r="F116" s="4"/>
    </row>
    <row r="117" spans="2:6" s="5" customFormat="1">
      <c r="B117" s="4"/>
      <c r="C117" s="6"/>
      <c r="E117" s="12"/>
      <c r="F117" s="4"/>
    </row>
    <row r="118" spans="2:6" s="5" customFormat="1">
      <c r="B118" s="4"/>
      <c r="C118" s="6"/>
      <c r="E118" s="12"/>
      <c r="F118" s="4"/>
    </row>
    <row r="119" spans="2:6" s="5" customFormat="1">
      <c r="B119" s="4"/>
      <c r="C119" s="6"/>
      <c r="E119" s="12"/>
      <c r="F119" s="4"/>
    </row>
    <row r="120" spans="2:6" s="5" customFormat="1">
      <c r="B120" s="4"/>
      <c r="C120" s="6"/>
      <c r="E120" s="12"/>
      <c r="F120" s="4"/>
    </row>
    <row r="121" spans="2:6" s="5" customFormat="1">
      <c r="B121" s="4"/>
      <c r="C121" s="6"/>
      <c r="E121" s="12"/>
      <c r="F121" s="4"/>
    </row>
    <row r="122" spans="2:6" s="5" customFormat="1">
      <c r="B122" s="4"/>
      <c r="C122" s="6"/>
      <c r="E122" s="12"/>
      <c r="F122" s="4"/>
    </row>
    <row r="123" spans="2:6" s="5" customFormat="1">
      <c r="B123" s="4"/>
      <c r="C123" s="6"/>
      <c r="E123" s="12"/>
      <c r="F123" s="4"/>
    </row>
    <row r="124" spans="2:6" s="5" customFormat="1">
      <c r="B124" s="4"/>
      <c r="C124" s="6"/>
      <c r="E124" s="12"/>
      <c r="F124" s="4"/>
    </row>
    <row r="125" spans="2:6" s="5" customFormat="1">
      <c r="B125" s="4"/>
      <c r="C125" s="6"/>
      <c r="E125" s="12"/>
      <c r="F125" s="4"/>
    </row>
    <row r="126" spans="2:6" s="5" customFormat="1">
      <c r="B126" s="4"/>
      <c r="C126" s="6"/>
      <c r="E126" s="12"/>
      <c r="F126" s="4"/>
    </row>
    <row r="127" spans="2:6" s="5" customFormat="1">
      <c r="B127" s="4"/>
      <c r="C127" s="6"/>
      <c r="E127" s="12"/>
      <c r="F127" s="4"/>
    </row>
    <row r="128" spans="2:6" s="5" customFormat="1">
      <c r="B128" s="4"/>
      <c r="C128" s="6"/>
      <c r="E128" s="12"/>
      <c r="F128" s="4"/>
    </row>
    <row r="129" spans="2:6" s="5" customFormat="1">
      <c r="B129" s="4"/>
      <c r="C129" s="6"/>
      <c r="E129" s="12"/>
      <c r="F129" s="4"/>
    </row>
    <row r="130" spans="2:6" s="5" customFormat="1">
      <c r="B130" s="4"/>
      <c r="C130" s="6"/>
      <c r="E130" s="12"/>
      <c r="F130" s="4"/>
    </row>
    <row r="131" spans="2:6" s="5" customFormat="1">
      <c r="B131" s="4"/>
      <c r="C131" s="6"/>
      <c r="E131" s="12"/>
      <c r="F131" s="4"/>
    </row>
    <row r="132" spans="2:6" s="5" customFormat="1">
      <c r="B132" s="4"/>
      <c r="C132" s="6"/>
      <c r="E132" s="12"/>
      <c r="F132" s="4"/>
    </row>
    <row r="133" spans="2:6" s="5" customFormat="1">
      <c r="B133" s="4"/>
      <c r="C133" s="6"/>
      <c r="E133" s="12"/>
      <c r="F133" s="4"/>
    </row>
    <row r="134" spans="2:6" s="5" customFormat="1">
      <c r="B134" s="4"/>
      <c r="C134" s="6"/>
      <c r="E134" s="12"/>
      <c r="F134" s="4"/>
    </row>
    <row r="135" spans="2:6" s="5" customFormat="1">
      <c r="B135" s="4"/>
      <c r="C135" s="6"/>
      <c r="E135" s="12"/>
      <c r="F135" s="4"/>
    </row>
    <row r="136" spans="2:6" s="5" customFormat="1">
      <c r="B136" s="4"/>
      <c r="C136" s="6"/>
      <c r="E136" s="12"/>
      <c r="F136" s="4"/>
    </row>
    <row r="137" spans="2:6" s="5" customFormat="1">
      <c r="B137" s="4"/>
      <c r="C137" s="6"/>
      <c r="E137" s="12"/>
      <c r="F137" s="4"/>
    </row>
    <row r="138" spans="2:6" s="5" customFormat="1">
      <c r="B138" s="4"/>
      <c r="C138" s="6"/>
      <c r="E138" s="12"/>
      <c r="F138" s="4"/>
    </row>
    <row r="139" spans="2:6" s="5" customFormat="1">
      <c r="B139" s="4"/>
      <c r="C139" s="6"/>
      <c r="E139" s="12"/>
      <c r="F139" s="4"/>
    </row>
    <row r="140" spans="2:6" s="5" customFormat="1">
      <c r="B140" s="4"/>
      <c r="C140" s="6"/>
      <c r="E140" s="12"/>
      <c r="F140" s="4"/>
    </row>
    <row r="141" spans="2:6" s="5" customFormat="1">
      <c r="B141" s="4"/>
      <c r="C141" s="6"/>
      <c r="E141" s="12"/>
      <c r="F141" s="4"/>
    </row>
    <row r="142" spans="2:6" s="5" customFormat="1">
      <c r="B142" s="4"/>
      <c r="C142" s="6"/>
      <c r="E142" s="12"/>
      <c r="F142" s="4"/>
    </row>
    <row r="143" spans="2:6" s="5" customFormat="1">
      <c r="B143" s="4"/>
      <c r="C143" s="6"/>
      <c r="E143" s="12"/>
      <c r="F143" s="4"/>
    </row>
    <row r="144" spans="2:6" s="5" customFormat="1">
      <c r="B144" s="4"/>
      <c r="C144" s="6"/>
      <c r="E144" s="12"/>
      <c r="F144" s="4"/>
    </row>
    <row r="145" spans="2:6" s="5" customFormat="1">
      <c r="B145" s="4"/>
      <c r="C145" s="6"/>
      <c r="E145" s="12"/>
      <c r="F145" s="4"/>
    </row>
    <row r="146" spans="2:6" s="5" customFormat="1">
      <c r="B146" s="4"/>
      <c r="C146" s="6"/>
      <c r="E146" s="12"/>
      <c r="F146" s="4"/>
    </row>
    <row r="147" spans="2:6" s="5" customFormat="1">
      <c r="B147" s="4"/>
      <c r="C147" s="6"/>
      <c r="E147" s="12"/>
      <c r="F147" s="4"/>
    </row>
    <row r="148" spans="2:6" s="5" customFormat="1">
      <c r="B148" s="4"/>
      <c r="C148" s="6"/>
      <c r="E148" s="12"/>
      <c r="F148" s="4"/>
    </row>
    <row r="149" spans="2:6" s="5" customFormat="1">
      <c r="B149" s="4"/>
      <c r="C149" s="6"/>
      <c r="E149" s="12"/>
      <c r="F149" s="4"/>
    </row>
    <row r="150" spans="2:6" s="5" customFormat="1">
      <c r="B150" s="4"/>
      <c r="C150" s="6"/>
      <c r="E150" s="12"/>
      <c r="F150" s="4"/>
    </row>
    <row r="151" spans="2:6" s="5" customFormat="1">
      <c r="B151" s="4"/>
      <c r="C151" s="6"/>
      <c r="E151" s="12"/>
      <c r="F151" s="4"/>
    </row>
    <row r="152" spans="2:6" s="5" customFormat="1">
      <c r="B152" s="4"/>
      <c r="C152" s="6"/>
      <c r="E152" s="12"/>
      <c r="F152" s="4"/>
    </row>
    <row r="153" spans="2:6" s="5" customFormat="1">
      <c r="B153" s="4"/>
      <c r="C153" s="6"/>
      <c r="E153" s="12"/>
      <c r="F153" s="4"/>
    </row>
    <row r="154" spans="2:6" s="5" customFormat="1">
      <c r="B154" s="4"/>
      <c r="C154" s="6"/>
      <c r="E154" s="12"/>
      <c r="F154" s="4"/>
    </row>
    <row r="155" spans="2:6" s="5" customFormat="1">
      <c r="B155" s="4"/>
      <c r="C155" s="6"/>
      <c r="E155" s="12"/>
      <c r="F155" s="4"/>
    </row>
    <row r="156" spans="2:6" s="5" customFormat="1">
      <c r="B156" s="4"/>
      <c r="C156" s="6"/>
      <c r="E156" s="12"/>
      <c r="F156" s="4"/>
    </row>
    <row r="157" spans="2:6" s="5" customFormat="1">
      <c r="B157" s="4"/>
      <c r="C157" s="6"/>
      <c r="E157" s="12"/>
      <c r="F157" s="4"/>
    </row>
    <row r="158" spans="2:6" s="5" customFormat="1">
      <c r="B158" s="4"/>
      <c r="C158" s="6"/>
      <c r="E158" s="12"/>
      <c r="F158" s="4"/>
    </row>
    <row r="159" spans="2:6" s="5" customFormat="1">
      <c r="B159" s="4"/>
      <c r="C159" s="6"/>
      <c r="E159" s="12"/>
      <c r="F159" s="4"/>
    </row>
    <row r="160" spans="2:6" s="5" customFormat="1">
      <c r="B160" s="4"/>
      <c r="C160" s="6"/>
      <c r="E160" s="12"/>
      <c r="F160" s="4"/>
    </row>
    <row r="161" spans="2:6" s="5" customFormat="1">
      <c r="B161" s="4"/>
      <c r="C161" s="6"/>
      <c r="E161" s="12"/>
      <c r="F161" s="4"/>
    </row>
    <row r="162" spans="2:6" s="5" customFormat="1">
      <c r="B162" s="4"/>
      <c r="C162" s="6"/>
      <c r="E162" s="12"/>
      <c r="F162" s="4"/>
    </row>
    <row r="163" spans="2:6" s="5" customFormat="1">
      <c r="B163" s="4"/>
      <c r="C163" s="6"/>
      <c r="E163" s="12"/>
      <c r="F163" s="4"/>
    </row>
    <row r="164" spans="2:6" s="5" customFormat="1">
      <c r="B164" s="4"/>
      <c r="C164" s="6"/>
      <c r="E164" s="12"/>
      <c r="F164" s="4"/>
    </row>
    <row r="165" spans="2:6" s="5" customFormat="1">
      <c r="B165" s="4"/>
      <c r="C165" s="6"/>
      <c r="E165" s="12"/>
      <c r="F165" s="4"/>
    </row>
    <row r="166" spans="2:6" s="5" customFormat="1">
      <c r="B166" s="4"/>
      <c r="C166" s="6"/>
      <c r="E166" s="12"/>
      <c r="F166" s="4"/>
    </row>
    <row r="167" spans="2:6" s="5" customFormat="1">
      <c r="B167" s="4"/>
      <c r="C167" s="6"/>
      <c r="E167" s="12"/>
      <c r="F167" s="4"/>
    </row>
    <row r="168" spans="2:6" s="5" customFormat="1">
      <c r="B168" s="4"/>
      <c r="C168" s="6"/>
      <c r="E168" s="12"/>
      <c r="F168" s="4"/>
    </row>
    <row r="169" spans="2:6" s="5" customFormat="1">
      <c r="B169" s="4"/>
      <c r="C169" s="6"/>
      <c r="E169" s="12"/>
      <c r="F169" s="4"/>
    </row>
    <row r="170" spans="2:6" s="5" customFormat="1">
      <c r="B170" s="4"/>
      <c r="C170" s="6"/>
      <c r="E170" s="12"/>
      <c r="F170" s="4"/>
    </row>
    <row r="171" spans="2:6" s="5" customFormat="1">
      <c r="B171" s="4"/>
      <c r="C171" s="6"/>
      <c r="E171" s="12"/>
      <c r="F171" s="4"/>
    </row>
    <row r="172" spans="2:6" s="5" customFormat="1">
      <c r="B172" s="4"/>
      <c r="C172" s="6"/>
      <c r="E172" s="12"/>
      <c r="F172" s="4"/>
    </row>
    <row r="173" spans="2:6" s="5" customFormat="1">
      <c r="B173" s="4"/>
      <c r="C173" s="6"/>
      <c r="E173" s="12"/>
      <c r="F173" s="4"/>
    </row>
    <row r="174" spans="2:6" s="5" customFormat="1">
      <c r="B174" s="4"/>
      <c r="C174" s="6"/>
      <c r="E174" s="12"/>
      <c r="F174" s="4"/>
    </row>
    <row r="175" spans="2:6" s="5" customFormat="1">
      <c r="B175" s="4"/>
      <c r="C175" s="6"/>
      <c r="E175" s="12"/>
      <c r="F175" s="4"/>
    </row>
    <row r="176" spans="2:6" s="5" customFormat="1">
      <c r="B176" s="4"/>
      <c r="C176" s="6"/>
      <c r="E176" s="12"/>
      <c r="F176" s="4"/>
    </row>
    <row r="177" spans="2:6" s="5" customFormat="1">
      <c r="B177" s="4"/>
      <c r="C177" s="6"/>
      <c r="E177" s="12"/>
      <c r="F177" s="4"/>
    </row>
    <row r="178" spans="2:6" s="5" customFormat="1">
      <c r="B178" s="4"/>
      <c r="C178" s="6"/>
      <c r="E178" s="12"/>
      <c r="F178" s="4"/>
    </row>
    <row r="179" spans="2:6" s="5" customFormat="1">
      <c r="B179" s="4"/>
      <c r="C179" s="6"/>
      <c r="E179" s="12"/>
      <c r="F179" s="4"/>
    </row>
    <row r="180" spans="2:6" s="5" customFormat="1">
      <c r="B180" s="4"/>
      <c r="C180" s="6"/>
      <c r="E180" s="12"/>
      <c r="F180" s="4"/>
    </row>
    <row r="181" spans="2:6" s="5" customFormat="1">
      <c r="B181" s="4"/>
      <c r="C181" s="6"/>
      <c r="E181" s="12"/>
      <c r="F181" s="4"/>
    </row>
    <row r="182" spans="2:6" s="5" customFormat="1">
      <c r="B182" s="4"/>
      <c r="C182" s="6"/>
      <c r="E182" s="12"/>
      <c r="F182" s="4"/>
    </row>
    <row r="183" spans="2:6" s="5" customFormat="1">
      <c r="B183" s="4"/>
      <c r="C183" s="6"/>
      <c r="E183" s="12"/>
      <c r="F183" s="4"/>
    </row>
    <row r="184" spans="2:6" s="5" customFormat="1">
      <c r="B184" s="4"/>
      <c r="C184" s="6"/>
      <c r="E184" s="12"/>
      <c r="F184" s="4"/>
    </row>
    <row r="185" spans="2:6" s="5" customFormat="1">
      <c r="B185" s="4"/>
      <c r="C185" s="6"/>
      <c r="E185" s="12"/>
      <c r="F185" s="4"/>
    </row>
    <row r="186" spans="2:6" s="5" customFormat="1">
      <c r="B186" s="4"/>
      <c r="C186" s="6"/>
      <c r="E186" s="12"/>
      <c r="F186" s="4"/>
    </row>
    <row r="187" spans="2:6" s="5" customFormat="1">
      <c r="B187" s="4"/>
      <c r="C187" s="6"/>
      <c r="E187" s="12"/>
      <c r="F187" s="4"/>
    </row>
    <row r="188" spans="2:6" s="5" customFormat="1">
      <c r="B188" s="4"/>
      <c r="C188" s="6"/>
      <c r="E188" s="12"/>
      <c r="F188" s="4"/>
    </row>
    <row r="189" spans="2:6" s="5" customFormat="1">
      <c r="B189" s="4"/>
      <c r="C189" s="6"/>
      <c r="E189" s="12"/>
      <c r="F189" s="4"/>
    </row>
    <row r="190" spans="2:6" s="5" customFormat="1">
      <c r="B190" s="4"/>
      <c r="C190" s="6"/>
      <c r="E190" s="12"/>
      <c r="F190" s="4"/>
    </row>
    <row r="191" spans="2:6" s="5" customFormat="1">
      <c r="B191" s="4"/>
      <c r="C191" s="6"/>
      <c r="E191" s="12"/>
      <c r="F191" s="4"/>
    </row>
    <row r="192" spans="2:6" s="5" customFormat="1">
      <c r="B192" s="4"/>
      <c r="C192" s="6"/>
      <c r="E192" s="12"/>
      <c r="F192" s="4"/>
    </row>
    <row r="193" spans="2:6" s="5" customFormat="1">
      <c r="B193" s="4"/>
      <c r="C193" s="6"/>
      <c r="E193" s="12"/>
      <c r="F193" s="4"/>
    </row>
    <row r="194" spans="2:6" s="5" customFormat="1">
      <c r="B194" s="4"/>
      <c r="C194" s="6"/>
      <c r="E194" s="12"/>
      <c r="F194" s="4"/>
    </row>
    <row r="195" spans="2:6" s="5" customFormat="1">
      <c r="B195" s="4"/>
      <c r="C195" s="6"/>
      <c r="E195" s="12"/>
      <c r="F195" s="4"/>
    </row>
    <row r="196" spans="2:6" s="5" customFormat="1">
      <c r="B196" s="4"/>
      <c r="C196" s="6"/>
      <c r="E196" s="12"/>
      <c r="F196" s="4"/>
    </row>
    <row r="197" spans="2:6" s="5" customFormat="1">
      <c r="B197" s="4"/>
      <c r="C197" s="6"/>
      <c r="E197" s="12"/>
      <c r="F197" s="4"/>
    </row>
    <row r="198" spans="2:6" s="5" customFormat="1">
      <c r="B198" s="4"/>
      <c r="C198" s="6"/>
      <c r="E198" s="12"/>
      <c r="F198" s="4"/>
    </row>
    <row r="199" spans="2:6" s="5" customFormat="1">
      <c r="B199" s="4"/>
      <c r="C199" s="6"/>
      <c r="E199" s="12"/>
      <c r="F199" s="4"/>
    </row>
    <row r="200" spans="2:6" s="5" customFormat="1">
      <c r="B200" s="4"/>
      <c r="C200" s="6"/>
      <c r="E200" s="12"/>
      <c r="F200" s="4"/>
    </row>
    <row r="201" spans="2:6" s="5" customFormat="1">
      <c r="B201" s="4"/>
      <c r="C201" s="6"/>
      <c r="E201" s="12"/>
      <c r="F201" s="4"/>
    </row>
    <row r="202" spans="2:6" s="5" customFormat="1">
      <c r="B202" s="4"/>
      <c r="C202" s="6"/>
      <c r="E202" s="12"/>
      <c r="F202" s="4"/>
    </row>
    <row r="203" spans="2:6" s="5" customFormat="1">
      <c r="B203" s="4"/>
      <c r="C203" s="6"/>
      <c r="E203" s="12"/>
      <c r="F203" s="4"/>
    </row>
    <row r="204" spans="2:6" s="5" customFormat="1">
      <c r="B204" s="4"/>
      <c r="C204" s="6"/>
      <c r="E204" s="12"/>
      <c r="F204" s="4"/>
    </row>
    <row r="205" spans="2:6" s="5" customFormat="1">
      <c r="B205" s="4"/>
      <c r="C205" s="6"/>
      <c r="E205" s="12"/>
      <c r="F205" s="4"/>
    </row>
    <row r="206" spans="2:6" s="5" customFormat="1">
      <c r="B206" s="4"/>
      <c r="C206" s="6"/>
      <c r="E206" s="12"/>
      <c r="F206" s="4"/>
    </row>
    <row r="207" spans="2:6" s="5" customFormat="1">
      <c r="B207" s="4"/>
      <c r="C207" s="6"/>
      <c r="E207" s="12"/>
      <c r="F207" s="4"/>
    </row>
    <row r="208" spans="2:6" s="5" customFormat="1">
      <c r="B208" s="4"/>
      <c r="C208" s="6"/>
      <c r="E208" s="12"/>
      <c r="F208" s="4"/>
    </row>
    <row r="209" spans="2:6" s="5" customFormat="1">
      <c r="B209" s="4"/>
      <c r="C209" s="6"/>
      <c r="E209" s="12"/>
      <c r="F209" s="4"/>
    </row>
    <row r="210" spans="2:6" s="5" customFormat="1">
      <c r="B210" s="4"/>
      <c r="C210" s="6"/>
      <c r="E210" s="12"/>
      <c r="F210" s="4"/>
    </row>
    <row r="211" spans="2:6" s="5" customFormat="1">
      <c r="B211" s="4"/>
      <c r="C211" s="6"/>
      <c r="E211" s="12"/>
      <c r="F211" s="4"/>
    </row>
    <row r="212" spans="2:6" s="5" customFormat="1">
      <c r="B212" s="4"/>
      <c r="C212" s="6"/>
      <c r="E212" s="12"/>
      <c r="F212" s="4"/>
    </row>
    <row r="213" spans="2:6" s="5" customFormat="1">
      <c r="B213" s="4"/>
      <c r="C213" s="6"/>
      <c r="E213" s="12"/>
      <c r="F213" s="4"/>
    </row>
    <row r="214" spans="2:6" s="5" customFormat="1">
      <c r="B214" s="4"/>
      <c r="C214" s="6"/>
      <c r="E214" s="12"/>
      <c r="F214" s="4"/>
    </row>
    <row r="215" spans="2:6" s="5" customFormat="1">
      <c r="B215" s="4"/>
      <c r="C215" s="6"/>
      <c r="E215" s="12"/>
      <c r="F215" s="4"/>
    </row>
    <row r="216" spans="2:6" s="5" customFormat="1">
      <c r="B216" s="4"/>
      <c r="C216" s="6"/>
      <c r="E216" s="12"/>
      <c r="F216" s="4"/>
    </row>
    <row r="217" spans="2:6" s="5" customFormat="1">
      <c r="B217" s="4"/>
      <c r="C217" s="6"/>
      <c r="E217" s="12"/>
      <c r="F217" s="4"/>
    </row>
    <row r="218" spans="2:6" s="5" customFormat="1">
      <c r="B218" s="4"/>
      <c r="C218" s="6"/>
      <c r="E218" s="12"/>
      <c r="F218" s="4"/>
    </row>
    <row r="219" spans="2:6" s="5" customFormat="1">
      <c r="B219" s="4"/>
      <c r="C219" s="6"/>
      <c r="E219" s="12"/>
      <c r="F219" s="4"/>
    </row>
    <row r="220" spans="2:6" s="5" customFormat="1">
      <c r="B220" s="4"/>
      <c r="C220" s="6"/>
      <c r="E220" s="12"/>
      <c r="F220" s="4"/>
    </row>
    <row r="221" spans="2:6" s="5" customFormat="1">
      <c r="B221" s="4"/>
      <c r="C221" s="6"/>
      <c r="E221" s="12"/>
      <c r="F221" s="4"/>
    </row>
    <row r="222" spans="2:6" s="5" customFormat="1">
      <c r="B222" s="4"/>
      <c r="C222" s="6"/>
      <c r="E222" s="12"/>
      <c r="F222" s="4"/>
    </row>
    <row r="223" spans="2:6" s="5" customFormat="1">
      <c r="B223" s="4"/>
      <c r="C223" s="6"/>
      <c r="E223" s="12"/>
      <c r="F223" s="4"/>
    </row>
    <row r="224" spans="2:6" s="5" customFormat="1">
      <c r="B224" s="4"/>
      <c r="C224" s="6"/>
      <c r="E224" s="12"/>
      <c r="F224" s="4"/>
    </row>
    <row r="225" spans="2:6" s="5" customFormat="1">
      <c r="B225" s="4"/>
      <c r="C225" s="6"/>
      <c r="E225" s="12"/>
      <c r="F225" s="4"/>
    </row>
    <row r="226" spans="2:6" s="5" customFormat="1">
      <c r="B226" s="4"/>
      <c r="C226" s="6"/>
      <c r="E226" s="12"/>
      <c r="F226" s="4"/>
    </row>
    <row r="227" spans="2:6" s="5" customFormat="1">
      <c r="B227" s="4"/>
      <c r="C227" s="6"/>
      <c r="E227" s="12"/>
      <c r="F227" s="4"/>
    </row>
    <row r="228" spans="2:6" s="5" customFormat="1">
      <c r="B228" s="4"/>
      <c r="C228" s="6"/>
      <c r="E228" s="12"/>
      <c r="F228" s="4"/>
    </row>
    <row r="229" spans="2:6" s="5" customFormat="1">
      <c r="B229" s="4"/>
      <c r="C229" s="6"/>
      <c r="E229" s="12"/>
      <c r="F229" s="4"/>
    </row>
    <row r="230" spans="2:6" s="5" customFormat="1">
      <c r="B230" s="4"/>
      <c r="C230" s="6"/>
      <c r="E230" s="12"/>
      <c r="F230" s="4"/>
    </row>
    <row r="231" spans="2:6" s="5" customFormat="1">
      <c r="B231" s="4"/>
      <c r="C231" s="6"/>
      <c r="E231" s="12"/>
      <c r="F231" s="4"/>
    </row>
    <row r="232" spans="2:6" s="5" customFormat="1">
      <c r="B232" s="4"/>
      <c r="C232" s="6"/>
      <c r="E232" s="12"/>
      <c r="F232" s="4"/>
    </row>
    <row r="233" spans="2:6" s="5" customFormat="1">
      <c r="B233" s="4"/>
      <c r="C233" s="6"/>
      <c r="E233" s="12"/>
      <c r="F233" s="4"/>
    </row>
    <row r="234" spans="2:6" s="5" customFormat="1">
      <c r="B234" s="4"/>
      <c r="C234" s="6"/>
      <c r="E234" s="12"/>
      <c r="F234" s="4"/>
    </row>
    <row r="235" spans="2:6" s="5" customFormat="1">
      <c r="B235" s="4"/>
      <c r="C235" s="6"/>
      <c r="E235" s="12"/>
      <c r="F235" s="4"/>
    </row>
    <row r="236" spans="2:6" s="5" customFormat="1">
      <c r="B236" s="4"/>
      <c r="C236" s="6"/>
      <c r="E236" s="12"/>
      <c r="F236" s="4"/>
    </row>
    <row r="237" spans="2:6" s="5" customFormat="1">
      <c r="B237" s="4"/>
      <c r="C237" s="6"/>
      <c r="E237" s="12"/>
      <c r="F237" s="4"/>
    </row>
    <row r="238" spans="2:6" s="5" customFormat="1">
      <c r="B238" s="4"/>
      <c r="C238" s="6"/>
      <c r="E238" s="12"/>
      <c r="F238" s="4"/>
    </row>
    <row r="239" spans="2:6" s="5" customFormat="1">
      <c r="B239" s="4"/>
      <c r="C239" s="6"/>
      <c r="E239" s="12"/>
      <c r="F239" s="4"/>
    </row>
    <row r="240" spans="2:6" s="5" customFormat="1">
      <c r="B240" s="4"/>
      <c r="C240" s="6"/>
      <c r="E240" s="12"/>
      <c r="F240" s="4"/>
    </row>
    <row r="241" spans="2:6" s="5" customFormat="1">
      <c r="B241" s="4"/>
      <c r="C241" s="6"/>
      <c r="E241" s="12"/>
      <c r="F241" s="4"/>
    </row>
    <row r="242" spans="2:6" s="5" customFormat="1">
      <c r="B242" s="4"/>
      <c r="C242" s="6"/>
      <c r="E242" s="12"/>
      <c r="F242" s="4"/>
    </row>
    <row r="243" spans="2:6" s="5" customFormat="1">
      <c r="B243" s="4"/>
      <c r="C243" s="6"/>
      <c r="E243" s="12"/>
      <c r="F243" s="4"/>
    </row>
    <row r="244" spans="2:6" s="5" customFormat="1">
      <c r="B244" s="4"/>
      <c r="C244" s="6"/>
      <c r="E244" s="12"/>
      <c r="F244" s="4"/>
    </row>
    <row r="245" spans="2:6" s="5" customFormat="1">
      <c r="B245" s="4"/>
      <c r="C245" s="6"/>
      <c r="E245" s="12"/>
      <c r="F245" s="4"/>
    </row>
    <row r="246" spans="2:6" s="5" customFormat="1">
      <c r="B246" s="4"/>
      <c r="C246" s="6"/>
      <c r="E246" s="12"/>
      <c r="F246" s="4"/>
    </row>
    <row r="247" spans="2:6" s="5" customFormat="1">
      <c r="B247" s="4"/>
      <c r="C247" s="6"/>
      <c r="E247" s="12"/>
      <c r="F247" s="4"/>
    </row>
    <row r="248" spans="2:6" s="5" customFormat="1">
      <c r="B248" s="4"/>
      <c r="C248" s="6"/>
      <c r="E248" s="12"/>
      <c r="F248" s="4"/>
    </row>
    <row r="249" spans="2:6" s="5" customFormat="1">
      <c r="B249" s="4"/>
      <c r="C249" s="6"/>
      <c r="E249" s="12"/>
      <c r="F249" s="4"/>
    </row>
    <row r="250" spans="2:6" s="5" customFormat="1">
      <c r="B250" s="4"/>
      <c r="C250" s="6"/>
      <c r="E250" s="12"/>
      <c r="F250" s="4"/>
    </row>
    <row r="251" spans="2:6" s="5" customFormat="1">
      <c r="B251" s="4"/>
      <c r="C251" s="6"/>
      <c r="E251" s="12"/>
      <c r="F251" s="4"/>
    </row>
    <row r="252" spans="2:6" s="5" customFormat="1">
      <c r="B252" s="4"/>
      <c r="C252" s="6"/>
      <c r="E252" s="12"/>
      <c r="F252" s="4"/>
    </row>
    <row r="253" spans="2:6" s="5" customFormat="1">
      <c r="B253" s="4"/>
      <c r="C253" s="6"/>
      <c r="E253" s="12"/>
      <c r="F253" s="4"/>
    </row>
    <row r="254" spans="2:6" s="5" customFormat="1">
      <c r="B254" s="4"/>
      <c r="C254" s="6"/>
      <c r="E254" s="12"/>
      <c r="F254" s="4"/>
    </row>
    <row r="255" spans="2:6" s="5" customFormat="1">
      <c r="B255" s="4"/>
      <c r="C255" s="6"/>
      <c r="E255" s="12"/>
      <c r="F255" s="4"/>
    </row>
    <row r="256" spans="2:6" s="5" customFormat="1">
      <c r="B256" s="4"/>
      <c r="C256" s="6"/>
      <c r="E256" s="12"/>
      <c r="F256" s="4"/>
    </row>
    <row r="257" spans="2:6" s="5" customFormat="1">
      <c r="B257" s="4"/>
      <c r="C257" s="6"/>
      <c r="E257" s="12"/>
      <c r="F257" s="4"/>
    </row>
    <row r="258" spans="2:6" s="5" customFormat="1">
      <c r="B258" s="4"/>
      <c r="C258" s="6"/>
      <c r="E258" s="12"/>
      <c r="F258" s="4"/>
    </row>
    <row r="259" spans="2:6" s="5" customFormat="1">
      <c r="B259" s="4"/>
      <c r="C259" s="6"/>
      <c r="E259" s="12"/>
      <c r="F259" s="4"/>
    </row>
    <row r="260" spans="2:6" s="5" customFormat="1">
      <c r="B260" s="4"/>
      <c r="C260" s="6"/>
      <c r="E260" s="12"/>
      <c r="F260" s="4"/>
    </row>
    <row r="261" spans="2:6" s="5" customFormat="1">
      <c r="B261" s="4"/>
      <c r="C261" s="6"/>
      <c r="E261" s="12"/>
      <c r="F261" s="4"/>
    </row>
    <row r="262" spans="2:6" s="5" customFormat="1">
      <c r="B262" s="4"/>
      <c r="C262" s="6"/>
      <c r="E262" s="12"/>
      <c r="F262" s="4"/>
    </row>
    <row r="263" spans="2:6" s="5" customFormat="1">
      <c r="B263" s="4"/>
      <c r="C263" s="6"/>
      <c r="E263" s="12"/>
      <c r="F263" s="4"/>
    </row>
    <row r="264" spans="2:6" s="5" customFormat="1">
      <c r="B264" s="4"/>
      <c r="C264" s="6"/>
      <c r="E264" s="12"/>
      <c r="F264" s="4"/>
    </row>
    <row r="265" spans="2:6" s="5" customFormat="1">
      <c r="B265" s="4"/>
      <c r="C265" s="6"/>
      <c r="E265" s="12"/>
      <c r="F265" s="4"/>
    </row>
    <row r="266" spans="2:6" s="5" customFormat="1">
      <c r="B266" s="4"/>
      <c r="C266" s="6"/>
      <c r="E266" s="12"/>
      <c r="F266" s="4"/>
    </row>
    <row r="267" spans="2:6" s="5" customFormat="1">
      <c r="B267" s="4"/>
      <c r="C267" s="6"/>
      <c r="E267" s="12"/>
      <c r="F267" s="4"/>
    </row>
    <row r="268" spans="2:6" s="5" customFormat="1">
      <c r="B268" s="4"/>
      <c r="C268" s="6"/>
      <c r="E268" s="12"/>
      <c r="F268" s="4"/>
    </row>
    <row r="269" spans="2:6" s="5" customFormat="1">
      <c r="B269" s="4"/>
      <c r="C269" s="6"/>
      <c r="E269" s="12"/>
      <c r="F269" s="4"/>
    </row>
    <row r="270" spans="2:6" s="5" customFormat="1">
      <c r="B270" s="4"/>
      <c r="C270" s="6"/>
      <c r="E270" s="12"/>
      <c r="F270" s="4"/>
    </row>
    <row r="271" spans="2:6" s="5" customFormat="1">
      <c r="B271" s="4"/>
      <c r="C271" s="6"/>
      <c r="E271" s="12"/>
      <c r="F271" s="4"/>
    </row>
    <row r="272" spans="2:6" s="5" customFormat="1">
      <c r="B272" s="4"/>
      <c r="C272" s="6"/>
      <c r="E272" s="12"/>
      <c r="F272" s="4"/>
    </row>
    <row r="273" spans="2:6" s="5" customFormat="1">
      <c r="B273" s="4"/>
      <c r="C273" s="6"/>
      <c r="E273" s="12"/>
      <c r="F273" s="4"/>
    </row>
    <row r="274" spans="2:6" s="5" customFormat="1">
      <c r="B274" s="4"/>
      <c r="C274" s="6"/>
      <c r="E274" s="12"/>
      <c r="F274" s="4"/>
    </row>
    <row r="275" spans="2:6" s="5" customFormat="1">
      <c r="B275" s="4"/>
      <c r="C275" s="6"/>
      <c r="E275" s="12"/>
      <c r="F275" s="4"/>
    </row>
    <row r="276" spans="2:6" s="5" customFormat="1">
      <c r="B276" s="4"/>
      <c r="C276" s="6"/>
      <c r="E276" s="12"/>
      <c r="F276" s="4"/>
    </row>
    <row r="277" spans="2:6" s="5" customFormat="1">
      <c r="B277" s="4"/>
      <c r="C277" s="6"/>
      <c r="E277" s="12"/>
      <c r="F277" s="4"/>
    </row>
    <row r="278" spans="2:6" s="5" customFormat="1">
      <c r="B278" s="4"/>
      <c r="C278" s="6"/>
      <c r="E278" s="12"/>
      <c r="F278" s="4"/>
    </row>
    <row r="279" spans="2:6" s="5" customFormat="1">
      <c r="B279" s="4"/>
      <c r="C279" s="6"/>
      <c r="E279" s="12"/>
      <c r="F279" s="4"/>
    </row>
    <row r="280" spans="2:6" s="5" customFormat="1">
      <c r="B280" s="4"/>
      <c r="C280" s="6"/>
      <c r="E280" s="12"/>
      <c r="F280" s="4"/>
    </row>
    <row r="281" spans="2:6" s="5" customFormat="1">
      <c r="B281" s="4"/>
      <c r="C281" s="6"/>
      <c r="E281" s="12"/>
      <c r="F281" s="4"/>
    </row>
    <row r="282" spans="2:6" s="5" customFormat="1">
      <c r="B282" s="4"/>
      <c r="C282" s="6"/>
      <c r="E282" s="12"/>
      <c r="F282" s="4"/>
    </row>
    <row r="283" spans="2:6" s="5" customFormat="1">
      <c r="B283" s="4"/>
      <c r="C283" s="6"/>
      <c r="E283" s="12"/>
      <c r="F283" s="4"/>
    </row>
    <row r="284" spans="2:6" s="5" customFormat="1">
      <c r="B284" s="4"/>
      <c r="C284" s="6"/>
      <c r="E284" s="12"/>
      <c r="F284" s="4"/>
    </row>
    <row r="285" spans="2:6" s="5" customFormat="1">
      <c r="B285" s="4"/>
      <c r="C285" s="6"/>
      <c r="E285" s="12"/>
      <c r="F285" s="4"/>
    </row>
    <row r="286" spans="2:6" s="5" customFormat="1">
      <c r="B286" s="4"/>
      <c r="C286" s="6"/>
      <c r="E286" s="12"/>
      <c r="F286" s="4"/>
    </row>
    <row r="287" spans="2:6" s="5" customFormat="1">
      <c r="B287" s="4"/>
      <c r="C287" s="6"/>
      <c r="E287" s="12"/>
      <c r="F287" s="4"/>
    </row>
    <row r="288" spans="2:6" s="5" customFormat="1">
      <c r="B288" s="4"/>
      <c r="C288" s="6"/>
      <c r="E288" s="12"/>
      <c r="F288" s="4"/>
    </row>
    <row r="289" spans="2:6" s="5" customFormat="1">
      <c r="B289" s="4"/>
      <c r="C289" s="6"/>
      <c r="E289" s="12"/>
      <c r="F289" s="4"/>
    </row>
    <row r="290" spans="2:6" s="5" customFormat="1">
      <c r="B290" s="4"/>
      <c r="C290" s="6"/>
      <c r="E290" s="12"/>
      <c r="F290" s="4"/>
    </row>
    <row r="291" spans="2:6" s="5" customFormat="1">
      <c r="B291" s="4"/>
      <c r="C291" s="6"/>
      <c r="E291" s="12"/>
      <c r="F291" s="4"/>
    </row>
    <row r="292" spans="2:6" s="5" customFormat="1">
      <c r="B292" s="4"/>
      <c r="C292" s="6"/>
      <c r="E292" s="12"/>
      <c r="F292" s="4"/>
    </row>
    <row r="293" spans="2:6" s="5" customFormat="1">
      <c r="B293" s="4"/>
      <c r="C293" s="6"/>
      <c r="E293" s="12"/>
      <c r="F293" s="4"/>
    </row>
    <row r="294" spans="2:6" s="5" customFormat="1">
      <c r="B294" s="4"/>
      <c r="C294" s="6"/>
      <c r="E294" s="12"/>
      <c r="F294" s="4"/>
    </row>
    <row r="295" spans="2:6" s="5" customFormat="1">
      <c r="B295" s="4"/>
      <c r="C295" s="6"/>
      <c r="E295" s="12"/>
      <c r="F295" s="4"/>
    </row>
    <row r="296" spans="2:6" s="5" customFormat="1">
      <c r="B296" s="4"/>
      <c r="C296" s="6"/>
      <c r="E296" s="12"/>
      <c r="F296" s="4"/>
    </row>
    <row r="297" spans="2:6" s="5" customFormat="1">
      <c r="B297" s="4"/>
      <c r="C297" s="6"/>
      <c r="E297" s="12"/>
      <c r="F297" s="4"/>
    </row>
    <row r="298" spans="2:6" s="5" customFormat="1">
      <c r="B298" s="4"/>
      <c r="C298" s="6"/>
      <c r="E298" s="12"/>
      <c r="F298" s="4"/>
    </row>
    <row r="299" spans="2:6" s="5" customFormat="1">
      <c r="B299" s="4"/>
      <c r="C299" s="6"/>
      <c r="E299" s="12"/>
      <c r="F299" s="4"/>
    </row>
    <row r="300" spans="2:6" s="5" customFormat="1">
      <c r="B300" s="4"/>
      <c r="C300" s="6"/>
      <c r="E300" s="12"/>
      <c r="F300" s="4"/>
    </row>
    <row r="301" spans="2:6" s="5" customFormat="1">
      <c r="B301" s="4"/>
      <c r="C301" s="6"/>
      <c r="E301" s="12"/>
      <c r="F301" s="4"/>
    </row>
    <row r="302" spans="2:6" s="5" customFormat="1">
      <c r="B302" s="4"/>
      <c r="C302" s="6"/>
      <c r="E302" s="12"/>
      <c r="F302" s="4"/>
    </row>
    <row r="303" spans="2:6" s="5" customFormat="1">
      <c r="B303" s="4"/>
      <c r="C303" s="6"/>
      <c r="E303" s="12"/>
      <c r="F303" s="4"/>
    </row>
    <row r="304" spans="2:6" s="5" customFormat="1">
      <c r="B304" s="4"/>
      <c r="C304" s="6"/>
      <c r="E304" s="12"/>
      <c r="F304" s="4"/>
    </row>
    <row r="305" spans="2:6" s="5" customFormat="1">
      <c r="B305" s="4"/>
      <c r="C305" s="6"/>
      <c r="E305" s="12"/>
      <c r="F305" s="4"/>
    </row>
    <row r="306" spans="2:6" s="5" customFormat="1">
      <c r="B306" s="4"/>
      <c r="C306" s="6"/>
      <c r="E306" s="12"/>
      <c r="F306" s="4"/>
    </row>
    <row r="307" spans="2:6" s="5" customFormat="1">
      <c r="B307" s="4"/>
      <c r="C307" s="6"/>
      <c r="E307" s="12"/>
      <c r="F307" s="4"/>
    </row>
    <row r="308" spans="2:6" s="5" customFormat="1">
      <c r="B308" s="4"/>
      <c r="C308" s="6"/>
      <c r="E308" s="12"/>
      <c r="F308" s="4"/>
    </row>
    <row r="309" spans="2:6" s="5" customFormat="1">
      <c r="B309" s="4"/>
      <c r="C309" s="6"/>
      <c r="E309" s="12"/>
      <c r="F309" s="4"/>
    </row>
    <row r="310" spans="2:6" s="5" customFormat="1">
      <c r="B310" s="4"/>
      <c r="C310" s="6"/>
      <c r="E310" s="12"/>
      <c r="F310" s="4"/>
    </row>
    <row r="311" spans="2:6" s="5" customFormat="1">
      <c r="B311" s="4"/>
      <c r="C311" s="6"/>
      <c r="E311" s="12"/>
      <c r="F311" s="4"/>
    </row>
    <row r="312" spans="2:6" s="5" customFormat="1">
      <c r="B312" s="4"/>
      <c r="C312" s="6"/>
      <c r="E312" s="12"/>
      <c r="F312" s="4"/>
    </row>
    <row r="313" spans="2:6" s="5" customFormat="1">
      <c r="B313" s="4"/>
      <c r="C313" s="6"/>
      <c r="E313" s="12"/>
      <c r="F313" s="4"/>
    </row>
    <row r="314" spans="2:6" s="5" customFormat="1">
      <c r="B314" s="4"/>
      <c r="C314" s="6"/>
      <c r="E314" s="12"/>
      <c r="F314" s="4"/>
    </row>
    <row r="315" spans="2:6" s="5" customFormat="1">
      <c r="B315" s="4"/>
      <c r="C315" s="6"/>
      <c r="E315" s="12"/>
      <c r="F315" s="4"/>
    </row>
    <row r="316" spans="2:6" s="5" customFormat="1">
      <c r="B316" s="4"/>
      <c r="C316" s="6"/>
      <c r="E316" s="12"/>
      <c r="F316" s="4"/>
    </row>
    <row r="317" spans="2:6" s="5" customFormat="1">
      <c r="B317" s="4"/>
      <c r="C317" s="6"/>
      <c r="E317" s="12"/>
      <c r="F317" s="4"/>
    </row>
  </sheetData>
  <mergeCells count="11">
    <mergeCell ref="A1:D1"/>
    <mergeCell ref="A2:D2"/>
    <mergeCell ref="A3:D3"/>
    <mergeCell ref="C47:D47"/>
    <mergeCell ref="A42:B42"/>
    <mergeCell ref="A15:B15"/>
    <mergeCell ref="A23:B23"/>
    <mergeCell ref="A37:B37"/>
    <mergeCell ref="A9:B9"/>
    <mergeCell ref="C6:C7"/>
    <mergeCell ref="A8:B8"/>
  </mergeCells>
  <printOptions horizontalCentered="1"/>
  <pageMargins left="0.5" right="0.5" top="0.75" bottom="1" header="0.5" footer="0.5"/>
  <pageSetup scale="80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zoomScale="80" zoomScaleNormal="80" workbookViewId="0">
      <selection activeCell="C28" sqref="C28"/>
    </sheetView>
  </sheetViews>
  <sheetFormatPr defaultRowHeight="15"/>
  <cols>
    <col min="1" max="1" width="62.28515625" style="31" customWidth="1"/>
    <col min="2" max="2" width="8.5703125" style="34" customWidth="1"/>
    <col min="3" max="3" width="13.85546875" style="34" bestFit="1" customWidth="1"/>
    <col min="4" max="4" width="14.85546875" style="31" hidden="1" customWidth="1"/>
    <col min="5" max="5" width="12.28515625" style="31" bestFit="1" customWidth="1"/>
    <col min="6" max="6" width="13.5703125" style="31" bestFit="1" customWidth="1"/>
    <col min="7" max="254" width="9.140625" style="31"/>
    <col min="255" max="255" width="62.28515625" style="31" customWidth="1"/>
    <col min="256" max="256" width="8.5703125" style="31" customWidth="1"/>
    <col min="257" max="257" width="13.85546875" style="31" bestFit="1" customWidth="1"/>
    <col min="258" max="258" width="15.140625" style="31" bestFit="1" customWidth="1"/>
    <col min="259" max="259" width="9.140625" style="31"/>
    <col min="260" max="260" width="0" style="31" hidden="1" customWidth="1"/>
    <col min="261" max="261" width="9.140625" style="31"/>
    <col min="262" max="262" width="12.28515625" style="31" bestFit="1" customWidth="1"/>
    <col min="263" max="510" width="9.140625" style="31"/>
    <col min="511" max="511" width="62.28515625" style="31" customWidth="1"/>
    <col min="512" max="512" width="8.5703125" style="31" customWidth="1"/>
    <col min="513" max="513" width="13.85546875" style="31" bestFit="1" customWidth="1"/>
    <col min="514" max="514" width="15.140625" style="31" bestFit="1" customWidth="1"/>
    <col min="515" max="515" width="9.140625" style="31"/>
    <col min="516" max="516" width="0" style="31" hidden="1" customWidth="1"/>
    <col min="517" max="517" width="9.140625" style="31"/>
    <col min="518" max="518" width="12.28515625" style="31" bestFit="1" customWidth="1"/>
    <col min="519" max="766" width="9.140625" style="31"/>
    <col min="767" max="767" width="62.28515625" style="31" customWidth="1"/>
    <col min="768" max="768" width="8.5703125" style="31" customWidth="1"/>
    <col min="769" max="769" width="13.85546875" style="31" bestFit="1" customWidth="1"/>
    <col min="770" max="770" width="15.140625" style="31" bestFit="1" customWidth="1"/>
    <col min="771" max="771" width="9.140625" style="31"/>
    <col min="772" max="772" width="0" style="31" hidden="1" customWidth="1"/>
    <col min="773" max="773" width="9.140625" style="31"/>
    <col min="774" max="774" width="12.28515625" style="31" bestFit="1" customWidth="1"/>
    <col min="775" max="1022" width="9.140625" style="31"/>
    <col min="1023" max="1023" width="62.28515625" style="31" customWidth="1"/>
    <col min="1024" max="1024" width="8.5703125" style="31" customWidth="1"/>
    <col min="1025" max="1025" width="13.85546875" style="31" bestFit="1" customWidth="1"/>
    <col min="1026" max="1026" width="15.140625" style="31" bestFit="1" customWidth="1"/>
    <col min="1027" max="1027" width="9.140625" style="31"/>
    <col min="1028" max="1028" width="0" style="31" hidden="1" customWidth="1"/>
    <col min="1029" max="1029" width="9.140625" style="31"/>
    <col min="1030" max="1030" width="12.28515625" style="31" bestFit="1" customWidth="1"/>
    <col min="1031" max="1278" width="9.140625" style="31"/>
    <col min="1279" max="1279" width="62.28515625" style="31" customWidth="1"/>
    <col min="1280" max="1280" width="8.5703125" style="31" customWidth="1"/>
    <col min="1281" max="1281" width="13.85546875" style="31" bestFit="1" customWidth="1"/>
    <col min="1282" max="1282" width="15.140625" style="31" bestFit="1" customWidth="1"/>
    <col min="1283" max="1283" width="9.140625" style="31"/>
    <col min="1284" max="1284" width="0" style="31" hidden="1" customWidth="1"/>
    <col min="1285" max="1285" width="9.140625" style="31"/>
    <col min="1286" max="1286" width="12.28515625" style="31" bestFit="1" customWidth="1"/>
    <col min="1287" max="1534" width="9.140625" style="31"/>
    <col min="1535" max="1535" width="62.28515625" style="31" customWidth="1"/>
    <col min="1536" max="1536" width="8.5703125" style="31" customWidth="1"/>
    <col min="1537" max="1537" width="13.85546875" style="31" bestFit="1" customWidth="1"/>
    <col min="1538" max="1538" width="15.140625" style="31" bestFit="1" customWidth="1"/>
    <col min="1539" max="1539" width="9.140625" style="31"/>
    <col min="1540" max="1540" width="0" style="31" hidden="1" customWidth="1"/>
    <col min="1541" max="1541" width="9.140625" style="31"/>
    <col min="1542" max="1542" width="12.28515625" style="31" bestFit="1" customWidth="1"/>
    <col min="1543" max="1790" width="9.140625" style="31"/>
    <col min="1791" max="1791" width="62.28515625" style="31" customWidth="1"/>
    <col min="1792" max="1792" width="8.5703125" style="31" customWidth="1"/>
    <col min="1793" max="1793" width="13.85546875" style="31" bestFit="1" customWidth="1"/>
    <col min="1794" max="1794" width="15.140625" style="31" bestFit="1" customWidth="1"/>
    <col min="1795" max="1795" width="9.140625" style="31"/>
    <col min="1796" max="1796" width="0" style="31" hidden="1" customWidth="1"/>
    <col min="1797" max="1797" width="9.140625" style="31"/>
    <col min="1798" max="1798" width="12.28515625" style="31" bestFit="1" customWidth="1"/>
    <col min="1799" max="2046" width="9.140625" style="31"/>
    <col min="2047" max="2047" width="62.28515625" style="31" customWidth="1"/>
    <col min="2048" max="2048" width="8.5703125" style="31" customWidth="1"/>
    <col min="2049" max="2049" width="13.85546875" style="31" bestFit="1" customWidth="1"/>
    <col min="2050" max="2050" width="15.140625" style="31" bestFit="1" customWidth="1"/>
    <col min="2051" max="2051" width="9.140625" style="31"/>
    <col min="2052" max="2052" width="0" style="31" hidden="1" customWidth="1"/>
    <col min="2053" max="2053" width="9.140625" style="31"/>
    <col min="2054" max="2054" width="12.28515625" style="31" bestFit="1" customWidth="1"/>
    <col min="2055" max="2302" width="9.140625" style="31"/>
    <col min="2303" max="2303" width="62.28515625" style="31" customWidth="1"/>
    <col min="2304" max="2304" width="8.5703125" style="31" customWidth="1"/>
    <col min="2305" max="2305" width="13.85546875" style="31" bestFit="1" customWidth="1"/>
    <col min="2306" max="2306" width="15.140625" style="31" bestFit="1" customWidth="1"/>
    <col min="2307" max="2307" width="9.140625" style="31"/>
    <col min="2308" max="2308" width="0" style="31" hidden="1" customWidth="1"/>
    <col min="2309" max="2309" width="9.140625" style="31"/>
    <col min="2310" max="2310" width="12.28515625" style="31" bestFit="1" customWidth="1"/>
    <col min="2311" max="2558" width="9.140625" style="31"/>
    <col min="2559" max="2559" width="62.28515625" style="31" customWidth="1"/>
    <col min="2560" max="2560" width="8.5703125" style="31" customWidth="1"/>
    <col min="2561" max="2561" width="13.85546875" style="31" bestFit="1" customWidth="1"/>
    <col min="2562" max="2562" width="15.140625" style="31" bestFit="1" customWidth="1"/>
    <col min="2563" max="2563" width="9.140625" style="31"/>
    <col min="2564" max="2564" width="0" style="31" hidden="1" customWidth="1"/>
    <col min="2565" max="2565" width="9.140625" style="31"/>
    <col min="2566" max="2566" width="12.28515625" style="31" bestFit="1" customWidth="1"/>
    <col min="2567" max="2814" width="9.140625" style="31"/>
    <col min="2815" max="2815" width="62.28515625" style="31" customWidth="1"/>
    <col min="2816" max="2816" width="8.5703125" style="31" customWidth="1"/>
    <col min="2817" max="2817" width="13.85546875" style="31" bestFit="1" customWidth="1"/>
    <col min="2818" max="2818" width="15.140625" style="31" bestFit="1" customWidth="1"/>
    <col min="2819" max="2819" width="9.140625" style="31"/>
    <col min="2820" max="2820" width="0" style="31" hidden="1" customWidth="1"/>
    <col min="2821" max="2821" width="9.140625" style="31"/>
    <col min="2822" max="2822" width="12.28515625" style="31" bestFit="1" customWidth="1"/>
    <col min="2823" max="3070" width="9.140625" style="31"/>
    <col min="3071" max="3071" width="62.28515625" style="31" customWidth="1"/>
    <col min="3072" max="3072" width="8.5703125" style="31" customWidth="1"/>
    <col min="3073" max="3073" width="13.85546875" style="31" bestFit="1" customWidth="1"/>
    <col min="3074" max="3074" width="15.140625" style="31" bestFit="1" customWidth="1"/>
    <col min="3075" max="3075" width="9.140625" style="31"/>
    <col min="3076" max="3076" width="0" style="31" hidden="1" customWidth="1"/>
    <col min="3077" max="3077" width="9.140625" style="31"/>
    <col min="3078" max="3078" width="12.28515625" style="31" bestFit="1" customWidth="1"/>
    <col min="3079" max="3326" width="9.140625" style="31"/>
    <col min="3327" max="3327" width="62.28515625" style="31" customWidth="1"/>
    <col min="3328" max="3328" width="8.5703125" style="31" customWidth="1"/>
    <col min="3329" max="3329" width="13.85546875" style="31" bestFit="1" customWidth="1"/>
    <col min="3330" max="3330" width="15.140625" style="31" bestFit="1" customWidth="1"/>
    <col min="3331" max="3331" width="9.140625" style="31"/>
    <col min="3332" max="3332" width="0" style="31" hidden="1" customWidth="1"/>
    <col min="3333" max="3333" width="9.140625" style="31"/>
    <col min="3334" max="3334" width="12.28515625" style="31" bestFit="1" customWidth="1"/>
    <col min="3335" max="3582" width="9.140625" style="31"/>
    <col min="3583" max="3583" width="62.28515625" style="31" customWidth="1"/>
    <col min="3584" max="3584" width="8.5703125" style="31" customWidth="1"/>
    <col min="3585" max="3585" width="13.85546875" style="31" bestFit="1" customWidth="1"/>
    <col min="3586" max="3586" width="15.140625" style="31" bestFit="1" customWidth="1"/>
    <col min="3587" max="3587" width="9.140625" style="31"/>
    <col min="3588" max="3588" width="0" style="31" hidden="1" customWidth="1"/>
    <col min="3589" max="3589" width="9.140625" style="31"/>
    <col min="3590" max="3590" width="12.28515625" style="31" bestFit="1" customWidth="1"/>
    <col min="3591" max="3838" width="9.140625" style="31"/>
    <col min="3839" max="3839" width="62.28515625" style="31" customWidth="1"/>
    <col min="3840" max="3840" width="8.5703125" style="31" customWidth="1"/>
    <col min="3841" max="3841" width="13.85546875" style="31" bestFit="1" customWidth="1"/>
    <col min="3842" max="3842" width="15.140625" style="31" bestFit="1" customWidth="1"/>
    <col min="3843" max="3843" width="9.140625" style="31"/>
    <col min="3844" max="3844" width="0" style="31" hidden="1" customWidth="1"/>
    <col min="3845" max="3845" width="9.140625" style="31"/>
    <col min="3846" max="3846" width="12.28515625" style="31" bestFit="1" customWidth="1"/>
    <col min="3847" max="4094" width="9.140625" style="31"/>
    <col min="4095" max="4095" width="62.28515625" style="31" customWidth="1"/>
    <col min="4096" max="4096" width="8.5703125" style="31" customWidth="1"/>
    <col min="4097" max="4097" width="13.85546875" style="31" bestFit="1" customWidth="1"/>
    <col min="4098" max="4098" width="15.140625" style="31" bestFit="1" customWidth="1"/>
    <col min="4099" max="4099" width="9.140625" style="31"/>
    <col min="4100" max="4100" width="0" style="31" hidden="1" customWidth="1"/>
    <col min="4101" max="4101" width="9.140625" style="31"/>
    <col min="4102" max="4102" width="12.28515625" style="31" bestFit="1" customWidth="1"/>
    <col min="4103" max="4350" width="9.140625" style="31"/>
    <col min="4351" max="4351" width="62.28515625" style="31" customWidth="1"/>
    <col min="4352" max="4352" width="8.5703125" style="31" customWidth="1"/>
    <col min="4353" max="4353" width="13.85546875" style="31" bestFit="1" customWidth="1"/>
    <col min="4354" max="4354" width="15.140625" style="31" bestFit="1" customWidth="1"/>
    <col min="4355" max="4355" width="9.140625" style="31"/>
    <col min="4356" max="4356" width="0" style="31" hidden="1" customWidth="1"/>
    <col min="4357" max="4357" width="9.140625" style="31"/>
    <col min="4358" max="4358" width="12.28515625" style="31" bestFit="1" customWidth="1"/>
    <col min="4359" max="4606" width="9.140625" style="31"/>
    <col min="4607" max="4607" width="62.28515625" style="31" customWidth="1"/>
    <col min="4608" max="4608" width="8.5703125" style="31" customWidth="1"/>
    <col min="4609" max="4609" width="13.85546875" style="31" bestFit="1" customWidth="1"/>
    <col min="4610" max="4610" width="15.140625" style="31" bestFit="1" customWidth="1"/>
    <col min="4611" max="4611" width="9.140625" style="31"/>
    <col min="4612" max="4612" width="0" style="31" hidden="1" customWidth="1"/>
    <col min="4613" max="4613" width="9.140625" style="31"/>
    <col min="4614" max="4614" width="12.28515625" style="31" bestFit="1" customWidth="1"/>
    <col min="4615" max="4862" width="9.140625" style="31"/>
    <col min="4863" max="4863" width="62.28515625" style="31" customWidth="1"/>
    <col min="4864" max="4864" width="8.5703125" style="31" customWidth="1"/>
    <col min="4865" max="4865" width="13.85546875" style="31" bestFit="1" customWidth="1"/>
    <col min="4866" max="4866" width="15.140625" style="31" bestFit="1" customWidth="1"/>
    <col min="4867" max="4867" width="9.140625" style="31"/>
    <col min="4868" max="4868" width="0" style="31" hidden="1" customWidth="1"/>
    <col min="4869" max="4869" width="9.140625" style="31"/>
    <col min="4870" max="4870" width="12.28515625" style="31" bestFit="1" customWidth="1"/>
    <col min="4871" max="5118" width="9.140625" style="31"/>
    <col min="5119" max="5119" width="62.28515625" style="31" customWidth="1"/>
    <col min="5120" max="5120" width="8.5703125" style="31" customWidth="1"/>
    <col min="5121" max="5121" width="13.85546875" style="31" bestFit="1" customWidth="1"/>
    <col min="5122" max="5122" width="15.140625" style="31" bestFit="1" customWidth="1"/>
    <col min="5123" max="5123" width="9.140625" style="31"/>
    <col min="5124" max="5124" width="0" style="31" hidden="1" customWidth="1"/>
    <col min="5125" max="5125" width="9.140625" style="31"/>
    <col min="5126" max="5126" width="12.28515625" style="31" bestFit="1" customWidth="1"/>
    <col min="5127" max="5374" width="9.140625" style="31"/>
    <col min="5375" max="5375" width="62.28515625" style="31" customWidth="1"/>
    <col min="5376" max="5376" width="8.5703125" style="31" customWidth="1"/>
    <col min="5377" max="5377" width="13.85546875" style="31" bestFit="1" customWidth="1"/>
    <col min="5378" max="5378" width="15.140625" style="31" bestFit="1" customWidth="1"/>
    <col min="5379" max="5379" width="9.140625" style="31"/>
    <col min="5380" max="5380" width="0" style="31" hidden="1" customWidth="1"/>
    <col min="5381" max="5381" width="9.140625" style="31"/>
    <col min="5382" max="5382" width="12.28515625" style="31" bestFit="1" customWidth="1"/>
    <col min="5383" max="5630" width="9.140625" style="31"/>
    <col min="5631" max="5631" width="62.28515625" style="31" customWidth="1"/>
    <col min="5632" max="5632" width="8.5703125" style="31" customWidth="1"/>
    <col min="5633" max="5633" width="13.85546875" style="31" bestFit="1" customWidth="1"/>
    <col min="5634" max="5634" width="15.140625" style="31" bestFit="1" customWidth="1"/>
    <col min="5635" max="5635" width="9.140625" style="31"/>
    <col min="5636" max="5636" width="0" style="31" hidden="1" customWidth="1"/>
    <col min="5637" max="5637" width="9.140625" style="31"/>
    <col min="5638" max="5638" width="12.28515625" style="31" bestFit="1" customWidth="1"/>
    <col min="5639" max="5886" width="9.140625" style="31"/>
    <col min="5887" max="5887" width="62.28515625" style="31" customWidth="1"/>
    <col min="5888" max="5888" width="8.5703125" style="31" customWidth="1"/>
    <col min="5889" max="5889" width="13.85546875" style="31" bestFit="1" customWidth="1"/>
    <col min="5890" max="5890" width="15.140625" style="31" bestFit="1" customWidth="1"/>
    <col min="5891" max="5891" width="9.140625" style="31"/>
    <col min="5892" max="5892" width="0" style="31" hidden="1" customWidth="1"/>
    <col min="5893" max="5893" width="9.140625" style="31"/>
    <col min="5894" max="5894" width="12.28515625" style="31" bestFit="1" customWidth="1"/>
    <col min="5895" max="6142" width="9.140625" style="31"/>
    <col min="6143" max="6143" width="62.28515625" style="31" customWidth="1"/>
    <col min="6144" max="6144" width="8.5703125" style="31" customWidth="1"/>
    <col min="6145" max="6145" width="13.85546875" style="31" bestFit="1" customWidth="1"/>
    <col min="6146" max="6146" width="15.140625" style="31" bestFit="1" customWidth="1"/>
    <col min="6147" max="6147" width="9.140625" style="31"/>
    <col min="6148" max="6148" width="0" style="31" hidden="1" customWidth="1"/>
    <col min="6149" max="6149" width="9.140625" style="31"/>
    <col min="6150" max="6150" width="12.28515625" style="31" bestFit="1" customWidth="1"/>
    <col min="6151" max="6398" width="9.140625" style="31"/>
    <col min="6399" max="6399" width="62.28515625" style="31" customWidth="1"/>
    <col min="6400" max="6400" width="8.5703125" style="31" customWidth="1"/>
    <col min="6401" max="6401" width="13.85546875" style="31" bestFit="1" customWidth="1"/>
    <col min="6402" max="6402" width="15.140625" style="31" bestFit="1" customWidth="1"/>
    <col min="6403" max="6403" width="9.140625" style="31"/>
    <col min="6404" max="6404" width="0" style="31" hidden="1" customWidth="1"/>
    <col min="6405" max="6405" width="9.140625" style="31"/>
    <col min="6406" max="6406" width="12.28515625" style="31" bestFit="1" customWidth="1"/>
    <col min="6407" max="6654" width="9.140625" style="31"/>
    <col min="6655" max="6655" width="62.28515625" style="31" customWidth="1"/>
    <col min="6656" max="6656" width="8.5703125" style="31" customWidth="1"/>
    <col min="6657" max="6657" width="13.85546875" style="31" bestFit="1" customWidth="1"/>
    <col min="6658" max="6658" width="15.140625" style="31" bestFit="1" customWidth="1"/>
    <col min="6659" max="6659" width="9.140625" style="31"/>
    <col min="6660" max="6660" width="0" style="31" hidden="1" customWidth="1"/>
    <col min="6661" max="6661" width="9.140625" style="31"/>
    <col min="6662" max="6662" width="12.28515625" style="31" bestFit="1" customWidth="1"/>
    <col min="6663" max="6910" width="9.140625" style="31"/>
    <col min="6911" max="6911" width="62.28515625" style="31" customWidth="1"/>
    <col min="6912" max="6912" width="8.5703125" style="31" customWidth="1"/>
    <col min="6913" max="6913" width="13.85546875" style="31" bestFit="1" customWidth="1"/>
    <col min="6914" max="6914" width="15.140625" style="31" bestFit="1" customWidth="1"/>
    <col min="6915" max="6915" width="9.140625" style="31"/>
    <col min="6916" max="6916" width="0" style="31" hidden="1" customWidth="1"/>
    <col min="6917" max="6917" width="9.140625" style="31"/>
    <col min="6918" max="6918" width="12.28515625" style="31" bestFit="1" customWidth="1"/>
    <col min="6919" max="7166" width="9.140625" style="31"/>
    <col min="7167" max="7167" width="62.28515625" style="31" customWidth="1"/>
    <col min="7168" max="7168" width="8.5703125" style="31" customWidth="1"/>
    <col min="7169" max="7169" width="13.85546875" style="31" bestFit="1" customWidth="1"/>
    <col min="7170" max="7170" width="15.140625" style="31" bestFit="1" customWidth="1"/>
    <col min="7171" max="7171" width="9.140625" style="31"/>
    <col min="7172" max="7172" width="0" style="31" hidden="1" customWidth="1"/>
    <col min="7173" max="7173" width="9.140625" style="31"/>
    <col min="7174" max="7174" width="12.28515625" style="31" bestFit="1" customWidth="1"/>
    <col min="7175" max="7422" width="9.140625" style="31"/>
    <col min="7423" max="7423" width="62.28515625" style="31" customWidth="1"/>
    <col min="7424" max="7424" width="8.5703125" style="31" customWidth="1"/>
    <col min="7425" max="7425" width="13.85546875" style="31" bestFit="1" customWidth="1"/>
    <col min="7426" max="7426" width="15.140625" style="31" bestFit="1" customWidth="1"/>
    <col min="7427" max="7427" width="9.140625" style="31"/>
    <col min="7428" max="7428" width="0" style="31" hidden="1" customWidth="1"/>
    <col min="7429" max="7429" width="9.140625" style="31"/>
    <col min="7430" max="7430" width="12.28515625" style="31" bestFit="1" customWidth="1"/>
    <col min="7431" max="7678" width="9.140625" style="31"/>
    <col min="7679" max="7679" width="62.28515625" style="31" customWidth="1"/>
    <col min="7680" max="7680" width="8.5703125" style="31" customWidth="1"/>
    <col min="7681" max="7681" width="13.85546875" style="31" bestFit="1" customWidth="1"/>
    <col min="7682" max="7682" width="15.140625" style="31" bestFit="1" customWidth="1"/>
    <col min="7683" max="7683" width="9.140625" style="31"/>
    <col min="7684" max="7684" width="0" style="31" hidden="1" customWidth="1"/>
    <col min="7685" max="7685" width="9.140625" style="31"/>
    <col min="7686" max="7686" width="12.28515625" style="31" bestFit="1" customWidth="1"/>
    <col min="7687" max="7934" width="9.140625" style="31"/>
    <col min="7935" max="7935" width="62.28515625" style="31" customWidth="1"/>
    <col min="7936" max="7936" width="8.5703125" style="31" customWidth="1"/>
    <col min="7937" max="7937" width="13.85546875" style="31" bestFit="1" customWidth="1"/>
    <col min="7938" max="7938" width="15.140625" style="31" bestFit="1" customWidth="1"/>
    <col min="7939" max="7939" width="9.140625" style="31"/>
    <col min="7940" max="7940" width="0" style="31" hidden="1" customWidth="1"/>
    <col min="7941" max="7941" width="9.140625" style="31"/>
    <col min="7942" max="7942" width="12.28515625" style="31" bestFit="1" customWidth="1"/>
    <col min="7943" max="8190" width="9.140625" style="31"/>
    <col min="8191" max="8191" width="62.28515625" style="31" customWidth="1"/>
    <col min="8192" max="8192" width="8.5703125" style="31" customWidth="1"/>
    <col min="8193" max="8193" width="13.85546875" style="31" bestFit="1" customWidth="1"/>
    <col min="8194" max="8194" width="15.140625" style="31" bestFit="1" customWidth="1"/>
    <col min="8195" max="8195" width="9.140625" style="31"/>
    <col min="8196" max="8196" width="0" style="31" hidden="1" customWidth="1"/>
    <col min="8197" max="8197" width="9.140625" style="31"/>
    <col min="8198" max="8198" width="12.28515625" style="31" bestFit="1" customWidth="1"/>
    <col min="8199" max="8446" width="9.140625" style="31"/>
    <col min="8447" max="8447" width="62.28515625" style="31" customWidth="1"/>
    <col min="8448" max="8448" width="8.5703125" style="31" customWidth="1"/>
    <col min="8449" max="8449" width="13.85546875" style="31" bestFit="1" customWidth="1"/>
    <col min="8450" max="8450" width="15.140625" style="31" bestFit="1" customWidth="1"/>
    <col min="8451" max="8451" width="9.140625" style="31"/>
    <col min="8452" max="8452" width="0" style="31" hidden="1" customWidth="1"/>
    <col min="8453" max="8453" width="9.140625" style="31"/>
    <col min="8454" max="8454" width="12.28515625" style="31" bestFit="1" customWidth="1"/>
    <col min="8455" max="8702" width="9.140625" style="31"/>
    <col min="8703" max="8703" width="62.28515625" style="31" customWidth="1"/>
    <col min="8704" max="8704" width="8.5703125" style="31" customWidth="1"/>
    <col min="8705" max="8705" width="13.85546875" style="31" bestFit="1" customWidth="1"/>
    <col min="8706" max="8706" width="15.140625" style="31" bestFit="1" customWidth="1"/>
    <col min="8707" max="8707" width="9.140625" style="31"/>
    <col min="8708" max="8708" width="0" style="31" hidden="1" customWidth="1"/>
    <col min="8709" max="8709" width="9.140625" style="31"/>
    <col min="8710" max="8710" width="12.28515625" style="31" bestFit="1" customWidth="1"/>
    <col min="8711" max="8958" width="9.140625" style="31"/>
    <col min="8959" max="8959" width="62.28515625" style="31" customWidth="1"/>
    <col min="8960" max="8960" width="8.5703125" style="31" customWidth="1"/>
    <col min="8961" max="8961" width="13.85546875" style="31" bestFit="1" customWidth="1"/>
    <col min="8962" max="8962" width="15.140625" style="31" bestFit="1" customWidth="1"/>
    <col min="8963" max="8963" width="9.140625" style="31"/>
    <col min="8964" max="8964" width="0" style="31" hidden="1" customWidth="1"/>
    <col min="8965" max="8965" width="9.140625" style="31"/>
    <col min="8966" max="8966" width="12.28515625" style="31" bestFit="1" customWidth="1"/>
    <col min="8967" max="9214" width="9.140625" style="31"/>
    <col min="9215" max="9215" width="62.28515625" style="31" customWidth="1"/>
    <col min="9216" max="9216" width="8.5703125" style="31" customWidth="1"/>
    <col min="9217" max="9217" width="13.85546875" style="31" bestFit="1" customWidth="1"/>
    <col min="9218" max="9218" width="15.140625" style="31" bestFit="1" customWidth="1"/>
    <col min="9219" max="9219" width="9.140625" style="31"/>
    <col min="9220" max="9220" width="0" style="31" hidden="1" customWidth="1"/>
    <col min="9221" max="9221" width="9.140625" style="31"/>
    <col min="9222" max="9222" width="12.28515625" style="31" bestFit="1" customWidth="1"/>
    <col min="9223" max="9470" width="9.140625" style="31"/>
    <col min="9471" max="9471" width="62.28515625" style="31" customWidth="1"/>
    <col min="9472" max="9472" width="8.5703125" style="31" customWidth="1"/>
    <col min="9473" max="9473" width="13.85546875" style="31" bestFit="1" customWidth="1"/>
    <col min="9474" max="9474" width="15.140625" style="31" bestFit="1" customWidth="1"/>
    <col min="9475" max="9475" width="9.140625" style="31"/>
    <col min="9476" max="9476" width="0" style="31" hidden="1" customWidth="1"/>
    <col min="9477" max="9477" width="9.140625" style="31"/>
    <col min="9478" max="9478" width="12.28515625" style="31" bestFit="1" customWidth="1"/>
    <col min="9479" max="9726" width="9.140625" style="31"/>
    <col min="9727" max="9727" width="62.28515625" style="31" customWidth="1"/>
    <col min="9728" max="9728" width="8.5703125" style="31" customWidth="1"/>
    <col min="9729" max="9729" width="13.85546875" style="31" bestFit="1" customWidth="1"/>
    <col min="9730" max="9730" width="15.140625" style="31" bestFit="1" customWidth="1"/>
    <col min="9731" max="9731" width="9.140625" style="31"/>
    <col min="9732" max="9732" width="0" style="31" hidden="1" customWidth="1"/>
    <col min="9733" max="9733" width="9.140625" style="31"/>
    <col min="9734" max="9734" width="12.28515625" style="31" bestFit="1" customWidth="1"/>
    <col min="9735" max="9982" width="9.140625" style="31"/>
    <col min="9983" max="9983" width="62.28515625" style="31" customWidth="1"/>
    <col min="9984" max="9984" width="8.5703125" style="31" customWidth="1"/>
    <col min="9985" max="9985" width="13.85546875" style="31" bestFit="1" customWidth="1"/>
    <col min="9986" max="9986" width="15.140625" style="31" bestFit="1" customWidth="1"/>
    <col min="9987" max="9987" width="9.140625" style="31"/>
    <col min="9988" max="9988" width="0" style="31" hidden="1" customWidth="1"/>
    <col min="9989" max="9989" width="9.140625" style="31"/>
    <col min="9990" max="9990" width="12.28515625" style="31" bestFit="1" customWidth="1"/>
    <col min="9991" max="10238" width="9.140625" style="31"/>
    <col min="10239" max="10239" width="62.28515625" style="31" customWidth="1"/>
    <col min="10240" max="10240" width="8.5703125" style="31" customWidth="1"/>
    <col min="10241" max="10241" width="13.85546875" style="31" bestFit="1" customWidth="1"/>
    <col min="10242" max="10242" width="15.140625" style="31" bestFit="1" customWidth="1"/>
    <col min="10243" max="10243" width="9.140625" style="31"/>
    <col min="10244" max="10244" width="0" style="31" hidden="1" customWidth="1"/>
    <col min="10245" max="10245" width="9.140625" style="31"/>
    <col min="10246" max="10246" width="12.28515625" style="31" bestFit="1" customWidth="1"/>
    <col min="10247" max="10494" width="9.140625" style="31"/>
    <col min="10495" max="10495" width="62.28515625" style="31" customWidth="1"/>
    <col min="10496" max="10496" width="8.5703125" style="31" customWidth="1"/>
    <col min="10497" max="10497" width="13.85546875" style="31" bestFit="1" customWidth="1"/>
    <col min="10498" max="10498" width="15.140625" style="31" bestFit="1" customWidth="1"/>
    <col min="10499" max="10499" width="9.140625" style="31"/>
    <col min="10500" max="10500" width="0" style="31" hidden="1" customWidth="1"/>
    <col min="10501" max="10501" width="9.140625" style="31"/>
    <col min="10502" max="10502" width="12.28515625" style="31" bestFit="1" customWidth="1"/>
    <col min="10503" max="10750" width="9.140625" style="31"/>
    <col min="10751" max="10751" width="62.28515625" style="31" customWidth="1"/>
    <col min="10752" max="10752" width="8.5703125" style="31" customWidth="1"/>
    <col min="10753" max="10753" width="13.85546875" style="31" bestFit="1" customWidth="1"/>
    <col min="10754" max="10754" width="15.140625" style="31" bestFit="1" customWidth="1"/>
    <col min="10755" max="10755" width="9.140625" style="31"/>
    <col min="10756" max="10756" width="0" style="31" hidden="1" customWidth="1"/>
    <col min="10757" max="10757" width="9.140625" style="31"/>
    <col min="10758" max="10758" width="12.28515625" style="31" bestFit="1" customWidth="1"/>
    <col min="10759" max="11006" width="9.140625" style="31"/>
    <col min="11007" max="11007" width="62.28515625" style="31" customWidth="1"/>
    <col min="11008" max="11008" width="8.5703125" style="31" customWidth="1"/>
    <col min="11009" max="11009" width="13.85546875" style="31" bestFit="1" customWidth="1"/>
    <col min="11010" max="11010" width="15.140625" style="31" bestFit="1" customWidth="1"/>
    <col min="11011" max="11011" width="9.140625" style="31"/>
    <col min="11012" max="11012" width="0" style="31" hidden="1" customWidth="1"/>
    <col min="11013" max="11013" width="9.140625" style="31"/>
    <col min="11014" max="11014" width="12.28515625" style="31" bestFit="1" customWidth="1"/>
    <col min="11015" max="11262" width="9.140625" style="31"/>
    <col min="11263" max="11263" width="62.28515625" style="31" customWidth="1"/>
    <col min="11264" max="11264" width="8.5703125" style="31" customWidth="1"/>
    <col min="11265" max="11265" width="13.85546875" style="31" bestFit="1" customWidth="1"/>
    <col min="11266" max="11266" width="15.140625" style="31" bestFit="1" customWidth="1"/>
    <col min="11267" max="11267" width="9.140625" style="31"/>
    <col min="11268" max="11268" width="0" style="31" hidden="1" customWidth="1"/>
    <col min="11269" max="11269" width="9.140625" style="31"/>
    <col min="11270" max="11270" width="12.28515625" style="31" bestFit="1" customWidth="1"/>
    <col min="11271" max="11518" width="9.140625" style="31"/>
    <col min="11519" max="11519" width="62.28515625" style="31" customWidth="1"/>
    <col min="11520" max="11520" width="8.5703125" style="31" customWidth="1"/>
    <col min="11521" max="11521" width="13.85546875" style="31" bestFit="1" customWidth="1"/>
    <col min="11522" max="11522" width="15.140625" style="31" bestFit="1" customWidth="1"/>
    <col min="11523" max="11523" width="9.140625" style="31"/>
    <col min="11524" max="11524" width="0" style="31" hidden="1" customWidth="1"/>
    <col min="11525" max="11525" width="9.140625" style="31"/>
    <col min="11526" max="11526" width="12.28515625" style="31" bestFit="1" customWidth="1"/>
    <col min="11527" max="11774" width="9.140625" style="31"/>
    <col min="11775" max="11775" width="62.28515625" style="31" customWidth="1"/>
    <col min="11776" max="11776" width="8.5703125" style="31" customWidth="1"/>
    <col min="11777" max="11777" width="13.85546875" style="31" bestFit="1" customWidth="1"/>
    <col min="11778" max="11778" width="15.140625" style="31" bestFit="1" customWidth="1"/>
    <col min="11779" max="11779" width="9.140625" style="31"/>
    <col min="11780" max="11780" width="0" style="31" hidden="1" customWidth="1"/>
    <col min="11781" max="11781" width="9.140625" style="31"/>
    <col min="11782" max="11782" width="12.28515625" style="31" bestFit="1" customWidth="1"/>
    <col min="11783" max="12030" width="9.140625" style="31"/>
    <col min="12031" max="12031" width="62.28515625" style="31" customWidth="1"/>
    <col min="12032" max="12032" width="8.5703125" style="31" customWidth="1"/>
    <col min="12033" max="12033" width="13.85546875" style="31" bestFit="1" customWidth="1"/>
    <col min="12034" max="12034" width="15.140625" style="31" bestFit="1" customWidth="1"/>
    <col min="12035" max="12035" width="9.140625" style="31"/>
    <col min="12036" max="12036" width="0" style="31" hidden="1" customWidth="1"/>
    <col min="12037" max="12037" width="9.140625" style="31"/>
    <col min="12038" max="12038" width="12.28515625" style="31" bestFit="1" customWidth="1"/>
    <col min="12039" max="12286" width="9.140625" style="31"/>
    <col min="12287" max="12287" width="62.28515625" style="31" customWidth="1"/>
    <col min="12288" max="12288" width="8.5703125" style="31" customWidth="1"/>
    <col min="12289" max="12289" width="13.85546875" style="31" bestFit="1" customWidth="1"/>
    <col min="12290" max="12290" width="15.140625" style="31" bestFit="1" customWidth="1"/>
    <col min="12291" max="12291" width="9.140625" style="31"/>
    <col min="12292" max="12292" width="0" style="31" hidden="1" customWidth="1"/>
    <col min="12293" max="12293" width="9.140625" style="31"/>
    <col min="12294" max="12294" width="12.28515625" style="31" bestFit="1" customWidth="1"/>
    <col min="12295" max="12542" width="9.140625" style="31"/>
    <col min="12543" max="12543" width="62.28515625" style="31" customWidth="1"/>
    <col min="12544" max="12544" width="8.5703125" style="31" customWidth="1"/>
    <col min="12545" max="12545" width="13.85546875" style="31" bestFit="1" customWidth="1"/>
    <col min="12546" max="12546" width="15.140625" style="31" bestFit="1" customWidth="1"/>
    <col min="12547" max="12547" width="9.140625" style="31"/>
    <col min="12548" max="12548" width="0" style="31" hidden="1" customWidth="1"/>
    <col min="12549" max="12549" width="9.140625" style="31"/>
    <col min="12550" max="12550" width="12.28515625" style="31" bestFit="1" customWidth="1"/>
    <col min="12551" max="12798" width="9.140625" style="31"/>
    <col min="12799" max="12799" width="62.28515625" style="31" customWidth="1"/>
    <col min="12800" max="12800" width="8.5703125" style="31" customWidth="1"/>
    <col min="12801" max="12801" width="13.85546875" style="31" bestFit="1" customWidth="1"/>
    <col min="12802" max="12802" width="15.140625" style="31" bestFit="1" customWidth="1"/>
    <col min="12803" max="12803" width="9.140625" style="31"/>
    <col min="12804" max="12804" width="0" style="31" hidden="1" customWidth="1"/>
    <col min="12805" max="12805" width="9.140625" style="31"/>
    <col min="12806" max="12806" width="12.28515625" style="31" bestFit="1" customWidth="1"/>
    <col min="12807" max="13054" width="9.140625" style="31"/>
    <col min="13055" max="13055" width="62.28515625" style="31" customWidth="1"/>
    <col min="13056" max="13056" width="8.5703125" style="31" customWidth="1"/>
    <col min="13057" max="13057" width="13.85546875" style="31" bestFit="1" customWidth="1"/>
    <col min="13058" max="13058" width="15.140625" style="31" bestFit="1" customWidth="1"/>
    <col min="13059" max="13059" width="9.140625" style="31"/>
    <col min="13060" max="13060" width="0" style="31" hidden="1" customWidth="1"/>
    <col min="13061" max="13061" width="9.140625" style="31"/>
    <col min="13062" max="13062" width="12.28515625" style="31" bestFit="1" customWidth="1"/>
    <col min="13063" max="13310" width="9.140625" style="31"/>
    <col min="13311" max="13311" width="62.28515625" style="31" customWidth="1"/>
    <col min="13312" max="13312" width="8.5703125" style="31" customWidth="1"/>
    <col min="13313" max="13313" width="13.85546875" style="31" bestFit="1" customWidth="1"/>
    <col min="13314" max="13314" width="15.140625" style="31" bestFit="1" customWidth="1"/>
    <col min="13315" max="13315" width="9.140625" style="31"/>
    <col min="13316" max="13316" width="0" style="31" hidden="1" customWidth="1"/>
    <col min="13317" max="13317" width="9.140625" style="31"/>
    <col min="13318" max="13318" width="12.28515625" style="31" bestFit="1" customWidth="1"/>
    <col min="13319" max="13566" width="9.140625" style="31"/>
    <col min="13567" max="13567" width="62.28515625" style="31" customWidth="1"/>
    <col min="13568" max="13568" width="8.5703125" style="31" customWidth="1"/>
    <col min="13569" max="13569" width="13.85546875" style="31" bestFit="1" customWidth="1"/>
    <col min="13570" max="13570" width="15.140625" style="31" bestFit="1" customWidth="1"/>
    <col min="13571" max="13571" width="9.140625" style="31"/>
    <col min="13572" max="13572" width="0" style="31" hidden="1" customWidth="1"/>
    <col min="13573" max="13573" width="9.140625" style="31"/>
    <col min="13574" max="13574" width="12.28515625" style="31" bestFit="1" customWidth="1"/>
    <col min="13575" max="13822" width="9.140625" style="31"/>
    <col min="13823" max="13823" width="62.28515625" style="31" customWidth="1"/>
    <col min="13824" max="13824" width="8.5703125" style="31" customWidth="1"/>
    <col min="13825" max="13825" width="13.85546875" style="31" bestFit="1" customWidth="1"/>
    <col min="13826" max="13826" width="15.140625" style="31" bestFit="1" customWidth="1"/>
    <col min="13827" max="13827" width="9.140625" style="31"/>
    <col min="13828" max="13828" width="0" style="31" hidden="1" customWidth="1"/>
    <col min="13829" max="13829" width="9.140625" style="31"/>
    <col min="13830" max="13830" width="12.28515625" style="31" bestFit="1" customWidth="1"/>
    <col min="13831" max="14078" width="9.140625" style="31"/>
    <col min="14079" max="14079" width="62.28515625" style="31" customWidth="1"/>
    <col min="14080" max="14080" width="8.5703125" style="31" customWidth="1"/>
    <col min="14081" max="14081" width="13.85546875" style="31" bestFit="1" customWidth="1"/>
    <col min="14082" max="14082" width="15.140625" style="31" bestFit="1" customWidth="1"/>
    <col min="14083" max="14083" width="9.140625" style="31"/>
    <col min="14084" max="14084" width="0" style="31" hidden="1" customWidth="1"/>
    <col min="14085" max="14085" width="9.140625" style="31"/>
    <col min="14086" max="14086" width="12.28515625" style="31" bestFit="1" customWidth="1"/>
    <col min="14087" max="14334" width="9.140625" style="31"/>
    <col min="14335" max="14335" width="62.28515625" style="31" customWidth="1"/>
    <col min="14336" max="14336" width="8.5703125" style="31" customWidth="1"/>
    <col min="14337" max="14337" width="13.85546875" style="31" bestFit="1" customWidth="1"/>
    <col min="14338" max="14338" width="15.140625" style="31" bestFit="1" customWidth="1"/>
    <col min="14339" max="14339" width="9.140625" style="31"/>
    <col min="14340" max="14340" width="0" style="31" hidden="1" customWidth="1"/>
    <col min="14341" max="14341" width="9.140625" style="31"/>
    <col min="14342" max="14342" width="12.28515625" style="31" bestFit="1" customWidth="1"/>
    <col min="14343" max="14590" width="9.140625" style="31"/>
    <col min="14591" max="14591" width="62.28515625" style="31" customWidth="1"/>
    <col min="14592" max="14592" width="8.5703125" style="31" customWidth="1"/>
    <col min="14593" max="14593" width="13.85546875" style="31" bestFit="1" customWidth="1"/>
    <col min="14594" max="14594" width="15.140625" style="31" bestFit="1" customWidth="1"/>
    <col min="14595" max="14595" width="9.140625" style="31"/>
    <col min="14596" max="14596" width="0" style="31" hidden="1" customWidth="1"/>
    <col min="14597" max="14597" width="9.140625" style="31"/>
    <col min="14598" max="14598" width="12.28515625" style="31" bestFit="1" customWidth="1"/>
    <col min="14599" max="14846" width="9.140625" style="31"/>
    <col min="14847" max="14847" width="62.28515625" style="31" customWidth="1"/>
    <col min="14848" max="14848" width="8.5703125" style="31" customWidth="1"/>
    <col min="14849" max="14849" width="13.85546875" style="31" bestFit="1" customWidth="1"/>
    <col min="14850" max="14850" width="15.140625" style="31" bestFit="1" customWidth="1"/>
    <col min="14851" max="14851" width="9.140625" style="31"/>
    <col min="14852" max="14852" width="0" style="31" hidden="1" customWidth="1"/>
    <col min="14853" max="14853" width="9.140625" style="31"/>
    <col min="14854" max="14854" width="12.28515625" style="31" bestFit="1" customWidth="1"/>
    <col min="14855" max="15102" width="9.140625" style="31"/>
    <col min="15103" max="15103" width="62.28515625" style="31" customWidth="1"/>
    <col min="15104" max="15104" width="8.5703125" style="31" customWidth="1"/>
    <col min="15105" max="15105" width="13.85546875" style="31" bestFit="1" customWidth="1"/>
    <col min="15106" max="15106" width="15.140625" style="31" bestFit="1" customWidth="1"/>
    <col min="15107" max="15107" width="9.140625" style="31"/>
    <col min="15108" max="15108" width="0" style="31" hidden="1" customWidth="1"/>
    <col min="15109" max="15109" width="9.140625" style="31"/>
    <col min="15110" max="15110" width="12.28515625" style="31" bestFit="1" customWidth="1"/>
    <col min="15111" max="15358" width="9.140625" style="31"/>
    <col min="15359" max="15359" width="62.28515625" style="31" customWidth="1"/>
    <col min="15360" max="15360" width="8.5703125" style="31" customWidth="1"/>
    <col min="15361" max="15361" width="13.85546875" style="31" bestFit="1" customWidth="1"/>
    <col min="15362" max="15362" width="15.140625" style="31" bestFit="1" customWidth="1"/>
    <col min="15363" max="15363" width="9.140625" style="31"/>
    <col min="15364" max="15364" width="0" style="31" hidden="1" customWidth="1"/>
    <col min="15365" max="15365" width="9.140625" style="31"/>
    <col min="15366" max="15366" width="12.28515625" style="31" bestFit="1" customWidth="1"/>
    <col min="15367" max="15614" width="9.140625" style="31"/>
    <col min="15615" max="15615" width="62.28515625" style="31" customWidth="1"/>
    <col min="15616" max="15616" width="8.5703125" style="31" customWidth="1"/>
    <col min="15617" max="15617" width="13.85546875" style="31" bestFit="1" customWidth="1"/>
    <col min="15618" max="15618" width="15.140625" style="31" bestFit="1" customWidth="1"/>
    <col min="15619" max="15619" width="9.140625" style="31"/>
    <col min="15620" max="15620" width="0" style="31" hidden="1" customWidth="1"/>
    <col min="15621" max="15621" width="9.140625" style="31"/>
    <col min="15622" max="15622" width="12.28515625" style="31" bestFit="1" customWidth="1"/>
    <col min="15623" max="15870" width="9.140625" style="31"/>
    <col min="15871" max="15871" width="62.28515625" style="31" customWidth="1"/>
    <col min="15872" max="15872" width="8.5703125" style="31" customWidth="1"/>
    <col min="15873" max="15873" width="13.85546875" style="31" bestFit="1" customWidth="1"/>
    <col min="15874" max="15874" width="15.140625" style="31" bestFit="1" customWidth="1"/>
    <col min="15875" max="15875" width="9.140625" style="31"/>
    <col min="15876" max="15876" width="0" style="31" hidden="1" customWidth="1"/>
    <col min="15877" max="15877" width="9.140625" style="31"/>
    <col min="15878" max="15878" width="12.28515625" style="31" bestFit="1" customWidth="1"/>
    <col min="15879" max="16126" width="9.140625" style="31"/>
    <col min="16127" max="16127" width="62.28515625" style="31" customWidth="1"/>
    <col min="16128" max="16128" width="8.5703125" style="31" customWidth="1"/>
    <col min="16129" max="16129" width="13.85546875" style="31" bestFit="1" customWidth="1"/>
    <col min="16130" max="16130" width="15.140625" style="31" bestFit="1" customWidth="1"/>
    <col min="16131" max="16131" width="9.140625" style="31"/>
    <col min="16132" max="16132" width="0" style="31" hidden="1" customWidth="1"/>
    <col min="16133" max="16133" width="9.140625" style="31"/>
    <col min="16134" max="16134" width="12.28515625" style="31" bestFit="1" customWidth="1"/>
    <col min="16135" max="16384" width="9.140625" style="31"/>
  </cols>
  <sheetData>
    <row r="1" spans="1:6">
      <c r="A1" s="142" t="s">
        <v>5</v>
      </c>
      <c r="B1" s="142"/>
      <c r="C1" s="142"/>
    </row>
    <row r="2" spans="1:6">
      <c r="A2" s="142" t="s">
        <v>7</v>
      </c>
      <c r="B2" s="142"/>
      <c r="C2" s="142"/>
    </row>
    <row r="3" spans="1:6" ht="15.75">
      <c r="A3" s="137" t="s">
        <v>173</v>
      </c>
      <c r="B3" s="137"/>
      <c r="C3" s="137"/>
    </row>
    <row r="4" spans="1:6">
      <c r="A4" s="32"/>
      <c r="B4" s="32"/>
      <c r="C4" s="32"/>
    </row>
    <row r="5" spans="1:6">
      <c r="A5" s="32"/>
      <c r="B5" s="32"/>
      <c r="C5" s="32"/>
    </row>
    <row r="7" spans="1:6">
      <c r="B7" s="143" t="s">
        <v>11</v>
      </c>
      <c r="C7" s="33" t="s">
        <v>9</v>
      </c>
    </row>
    <row r="8" spans="1:6" ht="16.5" thickBot="1">
      <c r="B8" s="144"/>
      <c r="C8" s="9" t="s">
        <v>174</v>
      </c>
    </row>
    <row r="9" spans="1:6">
      <c r="C9" s="35"/>
    </row>
    <row r="10" spans="1:6" ht="9" customHeight="1">
      <c r="C10" s="35"/>
    </row>
    <row r="11" spans="1:6">
      <c r="A11" s="34" t="s">
        <v>33</v>
      </c>
      <c r="B11" s="32"/>
      <c r="C11" s="35"/>
    </row>
    <row r="12" spans="1:6" ht="5.25" customHeight="1">
      <c r="A12" s="34"/>
      <c r="B12" s="32"/>
      <c r="C12" s="35"/>
    </row>
    <row r="13" spans="1:6">
      <c r="A13" s="31" t="s">
        <v>34</v>
      </c>
      <c r="B13" s="106" t="s">
        <v>124</v>
      </c>
      <c r="C13" s="37">
        <f>+Sheet1!B93</f>
        <v>7812901.1600000001</v>
      </c>
    </row>
    <row r="14" spans="1:6">
      <c r="A14" s="31" t="s">
        <v>151</v>
      </c>
      <c r="B14" s="36"/>
      <c r="C14" s="37">
        <v>0</v>
      </c>
      <c r="F14" s="39"/>
    </row>
    <row r="15" spans="1:6">
      <c r="A15" s="31" t="s">
        <v>149</v>
      </c>
      <c r="B15" s="121"/>
      <c r="C15" s="37">
        <v>0</v>
      </c>
      <c r="F15" s="39"/>
    </row>
    <row r="16" spans="1:6">
      <c r="A16" s="31" t="s">
        <v>150</v>
      </c>
      <c r="B16" s="122"/>
      <c r="C16" s="37">
        <v>0</v>
      </c>
      <c r="F16" s="39"/>
    </row>
    <row r="17" spans="1:6" ht="15.75" thickBot="1">
      <c r="B17" s="36"/>
      <c r="C17" s="38"/>
      <c r="F17" s="39"/>
    </row>
    <row r="18" spans="1:6">
      <c r="B18" s="32"/>
      <c r="C18" s="39">
        <f>SUM(C13:C17)</f>
        <v>7812901.1600000001</v>
      </c>
      <c r="F18" s="39"/>
    </row>
    <row r="19" spans="1:6">
      <c r="B19" s="32"/>
      <c r="C19" s="39"/>
      <c r="F19" s="40"/>
    </row>
    <row r="20" spans="1:6" ht="3.75" customHeight="1">
      <c r="B20" s="41"/>
      <c r="C20" s="42"/>
    </row>
    <row r="21" spans="1:6">
      <c r="A21" s="31" t="s">
        <v>35</v>
      </c>
      <c r="B21" s="43">
        <v>14</v>
      </c>
      <c r="C21" s="44">
        <f>-Sheet2!B42</f>
        <v>-4016213.51</v>
      </c>
      <c r="F21" s="37"/>
    </row>
    <row r="22" spans="1:6" ht="15.75" thickBot="1">
      <c r="A22" s="31" t="s">
        <v>36</v>
      </c>
      <c r="B22" s="45">
        <v>15</v>
      </c>
      <c r="C22" s="46">
        <f>-Sheet2!B46</f>
        <v>-339</v>
      </c>
      <c r="F22" s="37"/>
    </row>
    <row r="23" spans="1:6" ht="19.5" customHeight="1" thickBot="1">
      <c r="B23" s="32"/>
      <c r="C23" s="47">
        <f>SUM(C21:C22)</f>
        <v>-4016552.51</v>
      </c>
      <c r="F23" s="37"/>
    </row>
    <row r="24" spans="1:6">
      <c r="A24" s="34" t="s">
        <v>47</v>
      </c>
      <c r="B24" s="32"/>
      <c r="C24" s="37">
        <f>+C18+C23</f>
        <v>3796348.6500000004</v>
      </c>
      <c r="F24" s="40"/>
    </row>
    <row r="25" spans="1:6">
      <c r="A25" s="34"/>
      <c r="B25" s="32"/>
      <c r="C25" s="37"/>
      <c r="E25" s="89"/>
      <c r="F25" s="88"/>
    </row>
    <row r="26" spans="1:6">
      <c r="A26" s="34" t="s">
        <v>37</v>
      </c>
      <c r="B26" s="90"/>
      <c r="C26" s="37">
        <v>0</v>
      </c>
      <c r="E26" s="89"/>
      <c r="F26" s="88"/>
    </row>
    <row r="27" spans="1:6">
      <c r="A27" s="34"/>
      <c r="B27" s="32"/>
      <c r="C27" s="37"/>
      <c r="E27" s="37"/>
      <c r="F27" s="88"/>
    </row>
    <row r="28" spans="1:6" ht="15.75" thickBot="1">
      <c r="A28" s="34" t="s">
        <v>38</v>
      </c>
      <c r="B28" s="45">
        <v>16</v>
      </c>
      <c r="C28" s="47">
        <f>+Sheet1!B105</f>
        <v>11831616.48</v>
      </c>
      <c r="E28" s="83"/>
      <c r="F28" s="83"/>
    </row>
    <row r="29" spans="1:6" ht="5.25" customHeight="1">
      <c r="A29" s="34"/>
      <c r="B29" s="32"/>
      <c r="C29" s="37"/>
      <c r="E29" s="83"/>
      <c r="F29" s="83"/>
    </row>
    <row r="30" spans="1:6">
      <c r="A30" s="34" t="s">
        <v>49</v>
      </c>
      <c r="B30" s="32"/>
      <c r="C30" s="37">
        <f>+C24+C26+C28</f>
        <v>15627965.130000001</v>
      </c>
      <c r="E30" s="83"/>
      <c r="F30" s="83"/>
    </row>
    <row r="31" spans="1:6" ht="9" customHeight="1">
      <c r="B31" s="32"/>
      <c r="C31" s="37"/>
      <c r="E31" s="83"/>
      <c r="F31" s="83"/>
    </row>
    <row r="32" spans="1:6">
      <c r="A32" s="34" t="s">
        <v>39</v>
      </c>
      <c r="B32" s="45">
        <v>17</v>
      </c>
      <c r="C32" s="48">
        <f>+Sheet1!B122*-1</f>
        <v>-157223</v>
      </c>
    </row>
    <row r="33" spans="1:6" ht="5.25" customHeight="1" thickBot="1">
      <c r="B33" s="32"/>
      <c r="C33" s="38"/>
    </row>
    <row r="34" spans="1:6" ht="17.25" customHeight="1" thickBot="1">
      <c r="A34" s="34" t="s">
        <v>50</v>
      </c>
      <c r="B34" s="32"/>
      <c r="C34" s="49">
        <f>+C30+C32</f>
        <v>15470742.130000001</v>
      </c>
      <c r="F34" s="48"/>
    </row>
    <row r="35" spans="1:6" ht="15.75" thickTop="1">
      <c r="B35" s="32"/>
      <c r="C35" s="48"/>
    </row>
    <row r="36" spans="1:6">
      <c r="B36" s="32"/>
      <c r="C36" s="35"/>
    </row>
    <row r="37" spans="1:6" ht="15.75" thickBot="1">
      <c r="A37" s="34" t="s">
        <v>40</v>
      </c>
      <c r="B37" s="45"/>
      <c r="C37" s="50">
        <f>+C34/12000000</f>
        <v>1.2892285108333335</v>
      </c>
    </row>
    <row r="38" spans="1:6" ht="15.75" thickTop="1">
      <c r="C38" s="51"/>
    </row>
    <row r="39" spans="1:6">
      <c r="C39" s="51"/>
    </row>
    <row r="40" spans="1:6">
      <c r="A40" s="27" t="s">
        <v>48</v>
      </c>
      <c r="C40" s="51"/>
    </row>
    <row r="41" spans="1:6">
      <c r="C41" s="51"/>
    </row>
    <row r="42" spans="1:6">
      <c r="C42" s="48"/>
    </row>
    <row r="43" spans="1:6">
      <c r="C43" s="51"/>
    </row>
    <row r="44" spans="1:6">
      <c r="C44" s="51"/>
    </row>
    <row r="45" spans="1:6">
      <c r="C45" s="51"/>
    </row>
    <row r="46" spans="1:6">
      <c r="C46" s="51"/>
    </row>
    <row r="50" spans="1:7">
      <c r="A50" s="34"/>
      <c r="G50" s="52"/>
    </row>
    <row r="51" spans="1:7">
      <c r="A51" s="53" t="s">
        <v>46</v>
      </c>
      <c r="B51" s="145" t="s">
        <v>32</v>
      </c>
      <c r="C51" s="145"/>
    </row>
  </sheetData>
  <mergeCells count="5">
    <mergeCell ref="A1:C1"/>
    <mergeCell ref="A2:C2"/>
    <mergeCell ref="B7:B8"/>
    <mergeCell ref="B51:C51"/>
    <mergeCell ref="A3:C3"/>
  </mergeCells>
  <printOptions horizontalCentered="1"/>
  <pageMargins left="0.5" right="0.5" top="1" bottom="1" header="0.5" footer="0.5"/>
  <pageSetup scale="85" orientation="portrait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5"/>
  <sheetViews>
    <sheetView zoomScale="80" zoomScaleNormal="80" workbookViewId="0">
      <selection activeCell="E22" sqref="E22"/>
    </sheetView>
  </sheetViews>
  <sheetFormatPr defaultRowHeight="15"/>
  <cols>
    <col min="1" max="1" width="9.140625" style="55"/>
    <col min="2" max="2" width="5.85546875" style="55" customWidth="1"/>
    <col min="3" max="3" width="70.85546875" style="55" customWidth="1"/>
    <col min="4" max="4" width="6.7109375" style="55" customWidth="1"/>
    <col min="5" max="5" width="17.28515625" style="55" bestFit="1" customWidth="1"/>
    <col min="6" max="6" width="11.7109375" style="55" hidden="1" customWidth="1"/>
    <col min="7" max="7" width="11" style="55" hidden="1" customWidth="1"/>
    <col min="8" max="12" width="0" style="55" hidden="1" customWidth="1"/>
    <col min="13" max="13" width="14.5703125" style="55" bestFit="1" customWidth="1"/>
    <col min="14" max="256" width="9.140625" style="55"/>
    <col min="257" max="257" width="5.85546875" style="55" customWidth="1"/>
    <col min="258" max="258" width="51.42578125" style="55" customWidth="1"/>
    <col min="259" max="259" width="6.7109375" style="55" customWidth="1"/>
    <col min="260" max="261" width="17.28515625" style="55" bestFit="1" customWidth="1"/>
    <col min="262" max="268" width="0" style="55" hidden="1" customWidth="1"/>
    <col min="269" max="269" width="14.5703125" style="55" bestFit="1" customWidth="1"/>
    <col min="270" max="512" width="9.140625" style="55"/>
    <col min="513" max="513" width="5.85546875" style="55" customWidth="1"/>
    <col min="514" max="514" width="51.42578125" style="55" customWidth="1"/>
    <col min="515" max="515" width="6.7109375" style="55" customWidth="1"/>
    <col min="516" max="517" width="17.28515625" style="55" bestFit="1" customWidth="1"/>
    <col min="518" max="524" width="0" style="55" hidden="1" customWidth="1"/>
    <col min="525" max="525" width="14.5703125" style="55" bestFit="1" customWidth="1"/>
    <col min="526" max="768" width="9.140625" style="55"/>
    <col min="769" max="769" width="5.85546875" style="55" customWidth="1"/>
    <col min="770" max="770" width="51.42578125" style="55" customWidth="1"/>
    <col min="771" max="771" width="6.7109375" style="55" customWidth="1"/>
    <col min="772" max="773" width="17.28515625" style="55" bestFit="1" customWidth="1"/>
    <col min="774" max="780" width="0" style="55" hidden="1" customWidth="1"/>
    <col min="781" max="781" width="14.5703125" style="55" bestFit="1" customWidth="1"/>
    <col min="782" max="1024" width="9.140625" style="55"/>
    <col min="1025" max="1025" width="5.85546875" style="55" customWidth="1"/>
    <col min="1026" max="1026" width="51.42578125" style="55" customWidth="1"/>
    <col min="1027" max="1027" width="6.7109375" style="55" customWidth="1"/>
    <col min="1028" max="1029" width="17.28515625" style="55" bestFit="1" customWidth="1"/>
    <col min="1030" max="1036" width="0" style="55" hidden="1" customWidth="1"/>
    <col min="1037" max="1037" width="14.5703125" style="55" bestFit="1" customWidth="1"/>
    <col min="1038" max="1280" width="9.140625" style="55"/>
    <col min="1281" max="1281" width="5.85546875" style="55" customWidth="1"/>
    <col min="1282" max="1282" width="51.42578125" style="55" customWidth="1"/>
    <col min="1283" max="1283" width="6.7109375" style="55" customWidth="1"/>
    <col min="1284" max="1285" width="17.28515625" style="55" bestFit="1" customWidth="1"/>
    <col min="1286" max="1292" width="0" style="55" hidden="1" customWidth="1"/>
    <col min="1293" max="1293" width="14.5703125" style="55" bestFit="1" customWidth="1"/>
    <col min="1294" max="1536" width="9.140625" style="55"/>
    <col min="1537" max="1537" width="5.85546875" style="55" customWidth="1"/>
    <col min="1538" max="1538" width="51.42578125" style="55" customWidth="1"/>
    <col min="1539" max="1539" width="6.7109375" style="55" customWidth="1"/>
    <col min="1540" max="1541" width="17.28515625" style="55" bestFit="1" customWidth="1"/>
    <col min="1542" max="1548" width="0" style="55" hidden="1" customWidth="1"/>
    <col min="1549" max="1549" width="14.5703125" style="55" bestFit="1" customWidth="1"/>
    <col min="1550" max="1792" width="9.140625" style="55"/>
    <col min="1793" max="1793" width="5.85546875" style="55" customWidth="1"/>
    <col min="1794" max="1794" width="51.42578125" style="55" customWidth="1"/>
    <col min="1795" max="1795" width="6.7109375" style="55" customWidth="1"/>
    <col min="1796" max="1797" width="17.28515625" style="55" bestFit="1" customWidth="1"/>
    <col min="1798" max="1804" width="0" style="55" hidden="1" customWidth="1"/>
    <col min="1805" max="1805" width="14.5703125" style="55" bestFit="1" customWidth="1"/>
    <col min="1806" max="2048" width="9.140625" style="55"/>
    <col min="2049" max="2049" width="5.85546875" style="55" customWidth="1"/>
    <col min="2050" max="2050" width="51.42578125" style="55" customWidth="1"/>
    <col min="2051" max="2051" width="6.7109375" style="55" customWidth="1"/>
    <col min="2052" max="2053" width="17.28515625" style="55" bestFit="1" customWidth="1"/>
    <col min="2054" max="2060" width="0" style="55" hidden="1" customWidth="1"/>
    <col min="2061" max="2061" width="14.5703125" style="55" bestFit="1" customWidth="1"/>
    <col min="2062" max="2304" width="9.140625" style="55"/>
    <col min="2305" max="2305" width="5.85546875" style="55" customWidth="1"/>
    <col min="2306" max="2306" width="51.42578125" style="55" customWidth="1"/>
    <col min="2307" max="2307" width="6.7109375" style="55" customWidth="1"/>
    <col min="2308" max="2309" width="17.28515625" style="55" bestFit="1" customWidth="1"/>
    <col min="2310" max="2316" width="0" style="55" hidden="1" customWidth="1"/>
    <col min="2317" max="2317" width="14.5703125" style="55" bestFit="1" customWidth="1"/>
    <col min="2318" max="2560" width="9.140625" style="55"/>
    <col min="2561" max="2561" width="5.85546875" style="55" customWidth="1"/>
    <col min="2562" max="2562" width="51.42578125" style="55" customWidth="1"/>
    <col min="2563" max="2563" width="6.7109375" style="55" customWidth="1"/>
    <col min="2564" max="2565" width="17.28515625" style="55" bestFit="1" customWidth="1"/>
    <col min="2566" max="2572" width="0" style="55" hidden="1" customWidth="1"/>
    <col min="2573" max="2573" width="14.5703125" style="55" bestFit="1" customWidth="1"/>
    <col min="2574" max="2816" width="9.140625" style="55"/>
    <col min="2817" max="2817" width="5.85546875" style="55" customWidth="1"/>
    <col min="2818" max="2818" width="51.42578125" style="55" customWidth="1"/>
    <col min="2819" max="2819" width="6.7109375" style="55" customWidth="1"/>
    <col min="2820" max="2821" width="17.28515625" style="55" bestFit="1" customWidth="1"/>
    <col min="2822" max="2828" width="0" style="55" hidden="1" customWidth="1"/>
    <col min="2829" max="2829" width="14.5703125" style="55" bestFit="1" customWidth="1"/>
    <col min="2830" max="3072" width="9.140625" style="55"/>
    <col min="3073" max="3073" width="5.85546875" style="55" customWidth="1"/>
    <col min="3074" max="3074" width="51.42578125" style="55" customWidth="1"/>
    <col min="3075" max="3075" width="6.7109375" style="55" customWidth="1"/>
    <col min="3076" max="3077" width="17.28515625" style="55" bestFit="1" customWidth="1"/>
    <col min="3078" max="3084" width="0" style="55" hidden="1" customWidth="1"/>
    <col min="3085" max="3085" width="14.5703125" style="55" bestFit="1" customWidth="1"/>
    <col min="3086" max="3328" width="9.140625" style="55"/>
    <col min="3329" max="3329" width="5.85546875" style="55" customWidth="1"/>
    <col min="3330" max="3330" width="51.42578125" style="55" customWidth="1"/>
    <col min="3331" max="3331" width="6.7109375" style="55" customWidth="1"/>
    <col min="3332" max="3333" width="17.28515625" style="55" bestFit="1" customWidth="1"/>
    <col min="3334" max="3340" width="0" style="55" hidden="1" customWidth="1"/>
    <col min="3341" max="3341" width="14.5703125" style="55" bestFit="1" customWidth="1"/>
    <col min="3342" max="3584" width="9.140625" style="55"/>
    <col min="3585" max="3585" width="5.85546875" style="55" customWidth="1"/>
    <col min="3586" max="3586" width="51.42578125" style="55" customWidth="1"/>
    <col min="3587" max="3587" width="6.7109375" style="55" customWidth="1"/>
    <col min="3588" max="3589" width="17.28515625" style="55" bestFit="1" customWidth="1"/>
    <col min="3590" max="3596" width="0" style="55" hidden="1" customWidth="1"/>
    <col min="3597" max="3597" width="14.5703125" style="55" bestFit="1" customWidth="1"/>
    <col min="3598" max="3840" width="9.140625" style="55"/>
    <col min="3841" max="3841" width="5.85546875" style="55" customWidth="1"/>
    <col min="3842" max="3842" width="51.42578125" style="55" customWidth="1"/>
    <col min="3843" max="3843" width="6.7109375" style="55" customWidth="1"/>
    <col min="3844" max="3845" width="17.28515625" style="55" bestFit="1" customWidth="1"/>
    <col min="3846" max="3852" width="0" style="55" hidden="1" customWidth="1"/>
    <col min="3853" max="3853" width="14.5703125" style="55" bestFit="1" customWidth="1"/>
    <col min="3854" max="4096" width="9.140625" style="55"/>
    <col min="4097" max="4097" width="5.85546875" style="55" customWidth="1"/>
    <col min="4098" max="4098" width="51.42578125" style="55" customWidth="1"/>
    <col min="4099" max="4099" width="6.7109375" style="55" customWidth="1"/>
    <col min="4100" max="4101" width="17.28515625" style="55" bestFit="1" customWidth="1"/>
    <col min="4102" max="4108" width="0" style="55" hidden="1" customWidth="1"/>
    <col min="4109" max="4109" width="14.5703125" style="55" bestFit="1" customWidth="1"/>
    <col min="4110" max="4352" width="9.140625" style="55"/>
    <col min="4353" max="4353" width="5.85546875" style="55" customWidth="1"/>
    <col min="4354" max="4354" width="51.42578125" style="55" customWidth="1"/>
    <col min="4355" max="4355" width="6.7109375" style="55" customWidth="1"/>
    <col min="4356" max="4357" width="17.28515625" style="55" bestFit="1" customWidth="1"/>
    <col min="4358" max="4364" width="0" style="55" hidden="1" customWidth="1"/>
    <col min="4365" max="4365" width="14.5703125" style="55" bestFit="1" customWidth="1"/>
    <col min="4366" max="4608" width="9.140625" style="55"/>
    <col min="4609" max="4609" width="5.85546875" style="55" customWidth="1"/>
    <col min="4610" max="4610" width="51.42578125" style="55" customWidth="1"/>
    <col min="4611" max="4611" width="6.7109375" style="55" customWidth="1"/>
    <col min="4612" max="4613" width="17.28515625" style="55" bestFit="1" customWidth="1"/>
    <col min="4614" max="4620" width="0" style="55" hidden="1" customWidth="1"/>
    <col min="4621" max="4621" width="14.5703125" style="55" bestFit="1" customWidth="1"/>
    <col min="4622" max="4864" width="9.140625" style="55"/>
    <col min="4865" max="4865" width="5.85546875" style="55" customWidth="1"/>
    <col min="4866" max="4866" width="51.42578125" style="55" customWidth="1"/>
    <col min="4867" max="4867" width="6.7109375" style="55" customWidth="1"/>
    <col min="4868" max="4869" width="17.28515625" style="55" bestFit="1" customWidth="1"/>
    <col min="4870" max="4876" width="0" style="55" hidden="1" customWidth="1"/>
    <col min="4877" max="4877" width="14.5703125" style="55" bestFit="1" customWidth="1"/>
    <col min="4878" max="5120" width="9.140625" style="55"/>
    <col min="5121" max="5121" width="5.85546875" style="55" customWidth="1"/>
    <col min="5122" max="5122" width="51.42578125" style="55" customWidth="1"/>
    <col min="5123" max="5123" width="6.7109375" style="55" customWidth="1"/>
    <col min="5124" max="5125" width="17.28515625" style="55" bestFit="1" customWidth="1"/>
    <col min="5126" max="5132" width="0" style="55" hidden="1" customWidth="1"/>
    <col min="5133" max="5133" width="14.5703125" style="55" bestFit="1" customWidth="1"/>
    <col min="5134" max="5376" width="9.140625" style="55"/>
    <col min="5377" max="5377" width="5.85546875" style="55" customWidth="1"/>
    <col min="5378" max="5378" width="51.42578125" style="55" customWidth="1"/>
    <col min="5379" max="5379" width="6.7109375" style="55" customWidth="1"/>
    <col min="5380" max="5381" width="17.28515625" style="55" bestFit="1" customWidth="1"/>
    <col min="5382" max="5388" width="0" style="55" hidden="1" customWidth="1"/>
    <col min="5389" max="5389" width="14.5703125" style="55" bestFit="1" customWidth="1"/>
    <col min="5390" max="5632" width="9.140625" style="55"/>
    <col min="5633" max="5633" width="5.85546875" style="55" customWidth="1"/>
    <col min="5634" max="5634" width="51.42578125" style="55" customWidth="1"/>
    <col min="5635" max="5635" width="6.7109375" style="55" customWidth="1"/>
    <col min="5636" max="5637" width="17.28515625" style="55" bestFit="1" customWidth="1"/>
    <col min="5638" max="5644" width="0" style="55" hidden="1" customWidth="1"/>
    <col min="5645" max="5645" width="14.5703125" style="55" bestFit="1" customWidth="1"/>
    <col min="5646" max="5888" width="9.140625" style="55"/>
    <col min="5889" max="5889" width="5.85546875" style="55" customWidth="1"/>
    <col min="5890" max="5890" width="51.42578125" style="55" customWidth="1"/>
    <col min="5891" max="5891" width="6.7109375" style="55" customWidth="1"/>
    <col min="5892" max="5893" width="17.28515625" style="55" bestFit="1" customWidth="1"/>
    <col min="5894" max="5900" width="0" style="55" hidden="1" customWidth="1"/>
    <col min="5901" max="5901" width="14.5703125" style="55" bestFit="1" customWidth="1"/>
    <col min="5902" max="6144" width="9.140625" style="55"/>
    <col min="6145" max="6145" width="5.85546875" style="55" customWidth="1"/>
    <col min="6146" max="6146" width="51.42578125" style="55" customWidth="1"/>
    <col min="6147" max="6147" width="6.7109375" style="55" customWidth="1"/>
    <col min="6148" max="6149" width="17.28515625" style="55" bestFit="1" customWidth="1"/>
    <col min="6150" max="6156" width="0" style="55" hidden="1" customWidth="1"/>
    <col min="6157" max="6157" width="14.5703125" style="55" bestFit="1" customWidth="1"/>
    <col min="6158" max="6400" width="9.140625" style="55"/>
    <col min="6401" max="6401" width="5.85546875" style="55" customWidth="1"/>
    <col min="6402" max="6402" width="51.42578125" style="55" customWidth="1"/>
    <col min="6403" max="6403" width="6.7109375" style="55" customWidth="1"/>
    <col min="6404" max="6405" width="17.28515625" style="55" bestFit="1" customWidth="1"/>
    <col min="6406" max="6412" width="0" style="55" hidden="1" customWidth="1"/>
    <col min="6413" max="6413" width="14.5703125" style="55" bestFit="1" customWidth="1"/>
    <col min="6414" max="6656" width="9.140625" style="55"/>
    <col min="6657" max="6657" width="5.85546875" style="55" customWidth="1"/>
    <col min="6658" max="6658" width="51.42578125" style="55" customWidth="1"/>
    <col min="6659" max="6659" width="6.7109375" style="55" customWidth="1"/>
    <col min="6660" max="6661" width="17.28515625" style="55" bestFit="1" customWidth="1"/>
    <col min="6662" max="6668" width="0" style="55" hidden="1" customWidth="1"/>
    <col min="6669" max="6669" width="14.5703125" style="55" bestFit="1" customWidth="1"/>
    <col min="6670" max="6912" width="9.140625" style="55"/>
    <col min="6913" max="6913" width="5.85546875" style="55" customWidth="1"/>
    <col min="6914" max="6914" width="51.42578125" style="55" customWidth="1"/>
    <col min="6915" max="6915" width="6.7109375" style="55" customWidth="1"/>
    <col min="6916" max="6917" width="17.28515625" style="55" bestFit="1" customWidth="1"/>
    <col min="6918" max="6924" width="0" style="55" hidden="1" customWidth="1"/>
    <col min="6925" max="6925" width="14.5703125" style="55" bestFit="1" customWidth="1"/>
    <col min="6926" max="7168" width="9.140625" style="55"/>
    <col min="7169" max="7169" width="5.85546875" style="55" customWidth="1"/>
    <col min="7170" max="7170" width="51.42578125" style="55" customWidth="1"/>
    <col min="7171" max="7171" width="6.7109375" style="55" customWidth="1"/>
    <col min="7172" max="7173" width="17.28515625" style="55" bestFit="1" customWidth="1"/>
    <col min="7174" max="7180" width="0" style="55" hidden="1" customWidth="1"/>
    <col min="7181" max="7181" width="14.5703125" style="55" bestFit="1" customWidth="1"/>
    <col min="7182" max="7424" width="9.140625" style="55"/>
    <col min="7425" max="7425" width="5.85546875" style="55" customWidth="1"/>
    <col min="7426" max="7426" width="51.42578125" style="55" customWidth="1"/>
    <col min="7427" max="7427" width="6.7109375" style="55" customWidth="1"/>
    <col min="7428" max="7429" width="17.28515625" style="55" bestFit="1" customWidth="1"/>
    <col min="7430" max="7436" width="0" style="55" hidden="1" customWidth="1"/>
    <col min="7437" max="7437" width="14.5703125" style="55" bestFit="1" customWidth="1"/>
    <col min="7438" max="7680" width="9.140625" style="55"/>
    <col min="7681" max="7681" width="5.85546875" style="55" customWidth="1"/>
    <col min="7682" max="7682" width="51.42578125" style="55" customWidth="1"/>
    <col min="7683" max="7683" width="6.7109375" style="55" customWidth="1"/>
    <col min="7684" max="7685" width="17.28515625" style="55" bestFit="1" customWidth="1"/>
    <col min="7686" max="7692" width="0" style="55" hidden="1" customWidth="1"/>
    <col min="7693" max="7693" width="14.5703125" style="55" bestFit="1" customWidth="1"/>
    <col min="7694" max="7936" width="9.140625" style="55"/>
    <col min="7937" max="7937" width="5.85546875" style="55" customWidth="1"/>
    <col min="7938" max="7938" width="51.42578125" style="55" customWidth="1"/>
    <col min="7939" max="7939" width="6.7109375" style="55" customWidth="1"/>
    <col min="7940" max="7941" width="17.28515625" style="55" bestFit="1" customWidth="1"/>
    <col min="7942" max="7948" width="0" style="55" hidden="1" customWidth="1"/>
    <col min="7949" max="7949" width="14.5703125" style="55" bestFit="1" customWidth="1"/>
    <col min="7950" max="8192" width="9.140625" style="55"/>
    <col min="8193" max="8193" width="5.85546875" style="55" customWidth="1"/>
    <col min="8194" max="8194" width="51.42578125" style="55" customWidth="1"/>
    <col min="8195" max="8195" width="6.7109375" style="55" customWidth="1"/>
    <col min="8196" max="8197" width="17.28515625" style="55" bestFit="1" customWidth="1"/>
    <col min="8198" max="8204" width="0" style="55" hidden="1" customWidth="1"/>
    <col min="8205" max="8205" width="14.5703125" style="55" bestFit="1" customWidth="1"/>
    <col min="8206" max="8448" width="9.140625" style="55"/>
    <col min="8449" max="8449" width="5.85546875" style="55" customWidth="1"/>
    <col min="8450" max="8450" width="51.42578125" style="55" customWidth="1"/>
    <col min="8451" max="8451" width="6.7109375" style="55" customWidth="1"/>
    <col min="8452" max="8453" width="17.28515625" style="55" bestFit="1" customWidth="1"/>
    <col min="8454" max="8460" width="0" style="55" hidden="1" customWidth="1"/>
    <col min="8461" max="8461" width="14.5703125" style="55" bestFit="1" customWidth="1"/>
    <col min="8462" max="8704" width="9.140625" style="55"/>
    <col min="8705" max="8705" width="5.85546875" style="55" customWidth="1"/>
    <col min="8706" max="8706" width="51.42578125" style="55" customWidth="1"/>
    <col min="8707" max="8707" width="6.7109375" style="55" customWidth="1"/>
    <col min="8708" max="8709" width="17.28515625" style="55" bestFit="1" customWidth="1"/>
    <col min="8710" max="8716" width="0" style="55" hidden="1" customWidth="1"/>
    <col min="8717" max="8717" width="14.5703125" style="55" bestFit="1" customWidth="1"/>
    <col min="8718" max="8960" width="9.140625" style="55"/>
    <col min="8961" max="8961" width="5.85546875" style="55" customWidth="1"/>
    <col min="8962" max="8962" width="51.42578125" style="55" customWidth="1"/>
    <col min="8963" max="8963" width="6.7109375" style="55" customWidth="1"/>
    <col min="8964" max="8965" width="17.28515625" style="55" bestFit="1" customWidth="1"/>
    <col min="8966" max="8972" width="0" style="55" hidden="1" customWidth="1"/>
    <col min="8973" max="8973" width="14.5703125" style="55" bestFit="1" customWidth="1"/>
    <col min="8974" max="9216" width="9.140625" style="55"/>
    <col min="9217" max="9217" width="5.85546875" style="55" customWidth="1"/>
    <col min="9218" max="9218" width="51.42578125" style="55" customWidth="1"/>
    <col min="9219" max="9219" width="6.7109375" style="55" customWidth="1"/>
    <col min="9220" max="9221" width="17.28515625" style="55" bestFit="1" customWidth="1"/>
    <col min="9222" max="9228" width="0" style="55" hidden="1" customWidth="1"/>
    <col min="9229" max="9229" width="14.5703125" style="55" bestFit="1" customWidth="1"/>
    <col min="9230" max="9472" width="9.140625" style="55"/>
    <col min="9473" max="9473" width="5.85546875" style="55" customWidth="1"/>
    <col min="9474" max="9474" width="51.42578125" style="55" customWidth="1"/>
    <col min="9475" max="9475" width="6.7109375" style="55" customWidth="1"/>
    <col min="9476" max="9477" width="17.28515625" style="55" bestFit="1" customWidth="1"/>
    <col min="9478" max="9484" width="0" style="55" hidden="1" customWidth="1"/>
    <col min="9485" max="9485" width="14.5703125" style="55" bestFit="1" customWidth="1"/>
    <col min="9486" max="9728" width="9.140625" style="55"/>
    <col min="9729" max="9729" width="5.85546875" style="55" customWidth="1"/>
    <col min="9730" max="9730" width="51.42578125" style="55" customWidth="1"/>
    <col min="9731" max="9731" width="6.7109375" style="55" customWidth="1"/>
    <col min="9732" max="9733" width="17.28515625" style="55" bestFit="1" customWidth="1"/>
    <col min="9734" max="9740" width="0" style="55" hidden="1" customWidth="1"/>
    <col min="9741" max="9741" width="14.5703125" style="55" bestFit="1" customWidth="1"/>
    <col min="9742" max="9984" width="9.140625" style="55"/>
    <col min="9985" max="9985" width="5.85546875" style="55" customWidth="1"/>
    <col min="9986" max="9986" width="51.42578125" style="55" customWidth="1"/>
    <col min="9987" max="9987" width="6.7109375" style="55" customWidth="1"/>
    <col min="9988" max="9989" width="17.28515625" style="55" bestFit="1" customWidth="1"/>
    <col min="9990" max="9996" width="0" style="55" hidden="1" customWidth="1"/>
    <col min="9997" max="9997" width="14.5703125" style="55" bestFit="1" customWidth="1"/>
    <col min="9998" max="10240" width="9.140625" style="55"/>
    <col min="10241" max="10241" width="5.85546875" style="55" customWidth="1"/>
    <col min="10242" max="10242" width="51.42578125" style="55" customWidth="1"/>
    <col min="10243" max="10243" width="6.7109375" style="55" customWidth="1"/>
    <col min="10244" max="10245" width="17.28515625" style="55" bestFit="1" customWidth="1"/>
    <col min="10246" max="10252" width="0" style="55" hidden="1" customWidth="1"/>
    <col min="10253" max="10253" width="14.5703125" style="55" bestFit="1" customWidth="1"/>
    <col min="10254" max="10496" width="9.140625" style="55"/>
    <col min="10497" max="10497" width="5.85546875" style="55" customWidth="1"/>
    <col min="10498" max="10498" width="51.42578125" style="55" customWidth="1"/>
    <col min="10499" max="10499" width="6.7109375" style="55" customWidth="1"/>
    <col min="10500" max="10501" width="17.28515625" style="55" bestFit="1" customWidth="1"/>
    <col min="10502" max="10508" width="0" style="55" hidden="1" customWidth="1"/>
    <col min="10509" max="10509" width="14.5703125" style="55" bestFit="1" customWidth="1"/>
    <col min="10510" max="10752" width="9.140625" style="55"/>
    <col min="10753" max="10753" width="5.85546875" style="55" customWidth="1"/>
    <col min="10754" max="10754" width="51.42578125" style="55" customWidth="1"/>
    <col min="10755" max="10755" width="6.7109375" style="55" customWidth="1"/>
    <col min="10756" max="10757" width="17.28515625" style="55" bestFit="1" customWidth="1"/>
    <col min="10758" max="10764" width="0" style="55" hidden="1" customWidth="1"/>
    <col min="10765" max="10765" width="14.5703125" style="55" bestFit="1" customWidth="1"/>
    <col min="10766" max="11008" width="9.140625" style="55"/>
    <col min="11009" max="11009" width="5.85546875" style="55" customWidth="1"/>
    <col min="11010" max="11010" width="51.42578125" style="55" customWidth="1"/>
    <col min="11011" max="11011" width="6.7109375" style="55" customWidth="1"/>
    <col min="11012" max="11013" width="17.28515625" style="55" bestFit="1" customWidth="1"/>
    <col min="11014" max="11020" width="0" style="55" hidden="1" customWidth="1"/>
    <col min="11021" max="11021" width="14.5703125" style="55" bestFit="1" customWidth="1"/>
    <col min="11022" max="11264" width="9.140625" style="55"/>
    <col min="11265" max="11265" width="5.85546875" style="55" customWidth="1"/>
    <col min="11266" max="11266" width="51.42578125" style="55" customWidth="1"/>
    <col min="11267" max="11267" width="6.7109375" style="55" customWidth="1"/>
    <col min="11268" max="11269" width="17.28515625" style="55" bestFit="1" customWidth="1"/>
    <col min="11270" max="11276" width="0" style="55" hidden="1" customWidth="1"/>
    <col min="11277" max="11277" width="14.5703125" style="55" bestFit="1" customWidth="1"/>
    <col min="11278" max="11520" width="9.140625" style="55"/>
    <col min="11521" max="11521" width="5.85546875" style="55" customWidth="1"/>
    <col min="11522" max="11522" width="51.42578125" style="55" customWidth="1"/>
    <col min="11523" max="11523" width="6.7109375" style="55" customWidth="1"/>
    <col min="11524" max="11525" width="17.28515625" style="55" bestFit="1" customWidth="1"/>
    <col min="11526" max="11532" width="0" style="55" hidden="1" customWidth="1"/>
    <col min="11533" max="11533" width="14.5703125" style="55" bestFit="1" customWidth="1"/>
    <col min="11534" max="11776" width="9.140625" style="55"/>
    <col min="11777" max="11777" width="5.85546875" style="55" customWidth="1"/>
    <col min="11778" max="11778" width="51.42578125" style="55" customWidth="1"/>
    <col min="11779" max="11779" width="6.7109375" style="55" customWidth="1"/>
    <col min="11780" max="11781" width="17.28515625" style="55" bestFit="1" customWidth="1"/>
    <col min="11782" max="11788" width="0" style="55" hidden="1" customWidth="1"/>
    <col min="11789" max="11789" width="14.5703125" style="55" bestFit="1" customWidth="1"/>
    <col min="11790" max="12032" width="9.140625" style="55"/>
    <col min="12033" max="12033" width="5.85546875" style="55" customWidth="1"/>
    <col min="12034" max="12034" width="51.42578125" style="55" customWidth="1"/>
    <col min="12035" max="12035" width="6.7109375" style="55" customWidth="1"/>
    <col min="12036" max="12037" width="17.28515625" style="55" bestFit="1" customWidth="1"/>
    <col min="12038" max="12044" width="0" style="55" hidden="1" customWidth="1"/>
    <col min="12045" max="12045" width="14.5703125" style="55" bestFit="1" customWidth="1"/>
    <col min="12046" max="12288" width="9.140625" style="55"/>
    <col min="12289" max="12289" width="5.85546875" style="55" customWidth="1"/>
    <col min="12290" max="12290" width="51.42578125" style="55" customWidth="1"/>
    <col min="12291" max="12291" width="6.7109375" style="55" customWidth="1"/>
    <col min="12292" max="12293" width="17.28515625" style="55" bestFit="1" customWidth="1"/>
    <col min="12294" max="12300" width="0" style="55" hidden="1" customWidth="1"/>
    <col min="12301" max="12301" width="14.5703125" style="55" bestFit="1" customWidth="1"/>
    <col min="12302" max="12544" width="9.140625" style="55"/>
    <col min="12545" max="12545" width="5.85546875" style="55" customWidth="1"/>
    <col min="12546" max="12546" width="51.42578125" style="55" customWidth="1"/>
    <col min="12547" max="12547" width="6.7109375" style="55" customWidth="1"/>
    <col min="12548" max="12549" width="17.28515625" style="55" bestFit="1" customWidth="1"/>
    <col min="12550" max="12556" width="0" style="55" hidden="1" customWidth="1"/>
    <col min="12557" max="12557" width="14.5703125" style="55" bestFit="1" customWidth="1"/>
    <col min="12558" max="12800" width="9.140625" style="55"/>
    <col min="12801" max="12801" width="5.85546875" style="55" customWidth="1"/>
    <col min="12802" max="12802" width="51.42578125" style="55" customWidth="1"/>
    <col min="12803" max="12803" width="6.7109375" style="55" customWidth="1"/>
    <col min="12804" max="12805" width="17.28515625" style="55" bestFit="1" customWidth="1"/>
    <col min="12806" max="12812" width="0" style="55" hidden="1" customWidth="1"/>
    <col min="12813" max="12813" width="14.5703125" style="55" bestFit="1" customWidth="1"/>
    <col min="12814" max="13056" width="9.140625" style="55"/>
    <col min="13057" max="13057" width="5.85546875" style="55" customWidth="1"/>
    <col min="13058" max="13058" width="51.42578125" style="55" customWidth="1"/>
    <col min="13059" max="13059" width="6.7109375" style="55" customWidth="1"/>
    <col min="13060" max="13061" width="17.28515625" style="55" bestFit="1" customWidth="1"/>
    <col min="13062" max="13068" width="0" style="55" hidden="1" customWidth="1"/>
    <col min="13069" max="13069" width="14.5703125" style="55" bestFit="1" customWidth="1"/>
    <col min="13070" max="13312" width="9.140625" style="55"/>
    <col min="13313" max="13313" width="5.85546875" style="55" customWidth="1"/>
    <col min="13314" max="13314" width="51.42578125" style="55" customWidth="1"/>
    <col min="13315" max="13315" width="6.7109375" style="55" customWidth="1"/>
    <col min="13316" max="13317" width="17.28515625" style="55" bestFit="1" customWidth="1"/>
    <col min="13318" max="13324" width="0" style="55" hidden="1" customWidth="1"/>
    <col min="13325" max="13325" width="14.5703125" style="55" bestFit="1" customWidth="1"/>
    <col min="13326" max="13568" width="9.140625" style="55"/>
    <col min="13569" max="13569" width="5.85546875" style="55" customWidth="1"/>
    <col min="13570" max="13570" width="51.42578125" style="55" customWidth="1"/>
    <col min="13571" max="13571" width="6.7109375" style="55" customWidth="1"/>
    <col min="13572" max="13573" width="17.28515625" style="55" bestFit="1" customWidth="1"/>
    <col min="13574" max="13580" width="0" style="55" hidden="1" customWidth="1"/>
    <col min="13581" max="13581" width="14.5703125" style="55" bestFit="1" customWidth="1"/>
    <col min="13582" max="13824" width="9.140625" style="55"/>
    <col min="13825" max="13825" width="5.85546875" style="55" customWidth="1"/>
    <col min="13826" max="13826" width="51.42578125" style="55" customWidth="1"/>
    <col min="13827" max="13827" width="6.7109375" style="55" customWidth="1"/>
    <col min="13828" max="13829" width="17.28515625" style="55" bestFit="1" customWidth="1"/>
    <col min="13830" max="13836" width="0" style="55" hidden="1" customWidth="1"/>
    <col min="13837" max="13837" width="14.5703125" style="55" bestFit="1" customWidth="1"/>
    <col min="13838" max="14080" width="9.140625" style="55"/>
    <col min="14081" max="14081" width="5.85546875" style="55" customWidth="1"/>
    <col min="14082" max="14082" width="51.42578125" style="55" customWidth="1"/>
    <col min="14083" max="14083" width="6.7109375" style="55" customWidth="1"/>
    <col min="14084" max="14085" width="17.28515625" style="55" bestFit="1" customWidth="1"/>
    <col min="14086" max="14092" width="0" style="55" hidden="1" customWidth="1"/>
    <col min="14093" max="14093" width="14.5703125" style="55" bestFit="1" customWidth="1"/>
    <col min="14094" max="14336" width="9.140625" style="55"/>
    <col min="14337" max="14337" width="5.85546875" style="55" customWidth="1"/>
    <col min="14338" max="14338" width="51.42578125" style="55" customWidth="1"/>
    <col min="14339" max="14339" width="6.7109375" style="55" customWidth="1"/>
    <col min="14340" max="14341" width="17.28515625" style="55" bestFit="1" customWidth="1"/>
    <col min="14342" max="14348" width="0" style="55" hidden="1" customWidth="1"/>
    <col min="14349" max="14349" width="14.5703125" style="55" bestFit="1" customWidth="1"/>
    <col min="14350" max="14592" width="9.140625" style="55"/>
    <col min="14593" max="14593" width="5.85546875" style="55" customWidth="1"/>
    <col min="14594" max="14594" width="51.42578125" style="55" customWidth="1"/>
    <col min="14595" max="14595" width="6.7109375" style="55" customWidth="1"/>
    <col min="14596" max="14597" width="17.28515625" style="55" bestFit="1" customWidth="1"/>
    <col min="14598" max="14604" width="0" style="55" hidden="1" customWidth="1"/>
    <col min="14605" max="14605" width="14.5703125" style="55" bestFit="1" customWidth="1"/>
    <col min="14606" max="14848" width="9.140625" style="55"/>
    <col min="14849" max="14849" width="5.85546875" style="55" customWidth="1"/>
    <col min="14850" max="14850" width="51.42578125" style="55" customWidth="1"/>
    <col min="14851" max="14851" width="6.7109375" style="55" customWidth="1"/>
    <col min="14852" max="14853" width="17.28515625" style="55" bestFit="1" customWidth="1"/>
    <col min="14854" max="14860" width="0" style="55" hidden="1" customWidth="1"/>
    <col min="14861" max="14861" width="14.5703125" style="55" bestFit="1" customWidth="1"/>
    <col min="14862" max="15104" width="9.140625" style="55"/>
    <col min="15105" max="15105" width="5.85546875" style="55" customWidth="1"/>
    <col min="15106" max="15106" width="51.42578125" style="55" customWidth="1"/>
    <col min="15107" max="15107" width="6.7109375" style="55" customWidth="1"/>
    <col min="15108" max="15109" width="17.28515625" style="55" bestFit="1" customWidth="1"/>
    <col min="15110" max="15116" width="0" style="55" hidden="1" customWidth="1"/>
    <col min="15117" max="15117" width="14.5703125" style="55" bestFit="1" customWidth="1"/>
    <col min="15118" max="15360" width="9.140625" style="55"/>
    <col min="15361" max="15361" width="5.85546875" style="55" customWidth="1"/>
    <col min="15362" max="15362" width="51.42578125" style="55" customWidth="1"/>
    <col min="15363" max="15363" width="6.7109375" style="55" customWidth="1"/>
    <col min="15364" max="15365" width="17.28515625" style="55" bestFit="1" customWidth="1"/>
    <col min="15366" max="15372" width="0" style="55" hidden="1" customWidth="1"/>
    <col min="15373" max="15373" width="14.5703125" style="55" bestFit="1" customWidth="1"/>
    <col min="15374" max="15616" width="9.140625" style="55"/>
    <col min="15617" max="15617" width="5.85546875" style="55" customWidth="1"/>
    <col min="15618" max="15618" width="51.42578125" style="55" customWidth="1"/>
    <col min="15619" max="15619" width="6.7109375" style="55" customWidth="1"/>
    <col min="15620" max="15621" width="17.28515625" style="55" bestFit="1" customWidth="1"/>
    <col min="15622" max="15628" width="0" style="55" hidden="1" customWidth="1"/>
    <col min="15629" max="15629" width="14.5703125" style="55" bestFit="1" customWidth="1"/>
    <col min="15630" max="15872" width="9.140625" style="55"/>
    <col min="15873" max="15873" width="5.85546875" style="55" customWidth="1"/>
    <col min="15874" max="15874" width="51.42578125" style="55" customWidth="1"/>
    <col min="15875" max="15875" width="6.7109375" style="55" customWidth="1"/>
    <col min="15876" max="15877" width="17.28515625" style="55" bestFit="1" customWidth="1"/>
    <col min="15878" max="15884" width="0" style="55" hidden="1" customWidth="1"/>
    <col min="15885" max="15885" width="14.5703125" style="55" bestFit="1" customWidth="1"/>
    <col min="15886" max="16128" width="9.140625" style="55"/>
    <col min="16129" max="16129" width="5.85546875" style="55" customWidth="1"/>
    <col min="16130" max="16130" width="51.42578125" style="55" customWidth="1"/>
    <col min="16131" max="16131" width="6.7109375" style="55" customWidth="1"/>
    <col min="16132" max="16133" width="17.28515625" style="55" bestFit="1" customWidth="1"/>
    <col min="16134" max="16140" width="0" style="55" hidden="1" customWidth="1"/>
    <col min="16141" max="16141" width="14.5703125" style="55" bestFit="1" customWidth="1"/>
    <col min="16142" max="16384" width="9.140625" style="55"/>
  </cols>
  <sheetData>
    <row r="1" spans="1:16384">
      <c r="A1" s="146" t="s">
        <v>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54"/>
      <c r="N1" s="54"/>
    </row>
    <row r="2" spans="1:16384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54"/>
      <c r="N2" s="54"/>
    </row>
    <row r="3" spans="1:16384">
      <c r="A3" s="146" t="s">
        <v>175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54"/>
      <c r="N3" s="54"/>
    </row>
    <row r="4" spans="1:16384">
      <c r="G4" s="147"/>
      <c r="H4" s="147"/>
      <c r="I4" s="147"/>
    </row>
    <row r="5" spans="1:16384">
      <c r="G5" s="56"/>
      <c r="H5" s="56"/>
      <c r="I5" s="56"/>
    </row>
    <row r="6" spans="1:16384">
      <c r="G6" s="56"/>
      <c r="H6" s="56"/>
      <c r="I6" s="56"/>
    </row>
    <row r="8" spans="1:16384" ht="20.25" customHeight="1">
      <c r="D8" s="57" t="s">
        <v>11</v>
      </c>
      <c r="E8" s="57" t="s">
        <v>9</v>
      </c>
      <c r="G8" s="57" t="s">
        <v>41</v>
      </c>
      <c r="H8" s="58" t="s">
        <v>42</v>
      </c>
      <c r="I8" s="59"/>
    </row>
    <row r="9" spans="1:16384" ht="16.5" customHeight="1" thickBot="1">
      <c r="D9" s="60"/>
      <c r="E9" s="61" t="s">
        <v>174</v>
      </c>
      <c r="F9" s="62" t="s">
        <v>43</v>
      </c>
      <c r="G9" s="63" t="s">
        <v>43</v>
      </c>
      <c r="H9" s="148"/>
      <c r="I9" s="149"/>
      <c r="J9" s="149"/>
      <c r="K9" s="149"/>
      <c r="L9" s="150"/>
    </row>
    <row r="11" spans="1:16384">
      <c r="C11" s="64"/>
      <c r="D11" s="65"/>
      <c r="E11" s="40"/>
      <c r="F11" s="66" t="e">
        <f>#REF!-#REF!</f>
        <v>#REF!</v>
      </c>
      <c r="G11" s="67" t="e">
        <f>F11/#REF!</f>
        <v>#REF!</v>
      </c>
      <c r="M11" s="68"/>
    </row>
    <row r="12" spans="1:16384" ht="3.75" customHeight="1">
      <c r="D12" s="69"/>
      <c r="E12" s="40"/>
      <c r="F12" s="70"/>
      <c r="G12" s="70"/>
    </row>
    <row r="13" spans="1:16384">
      <c r="C13" s="34" t="s">
        <v>50</v>
      </c>
      <c r="D13" s="69"/>
      <c r="E13" s="128">
        <f>'P &amp; L-Jun-2020'!C34</f>
        <v>15470742.130000001</v>
      </c>
      <c r="F13" s="71" t="e">
        <f>#REF!-#REF!</f>
        <v>#REF!</v>
      </c>
      <c r="G13" s="72" t="e">
        <f>F13/#REF!</f>
        <v>#REF!</v>
      </c>
    </row>
    <row r="14" spans="1:16384">
      <c r="C14" s="64"/>
      <c r="D14" s="69"/>
      <c r="E14" s="37"/>
      <c r="F14" s="71"/>
      <c r="G14" s="72"/>
    </row>
    <row r="15" spans="1:16384">
      <c r="C15" s="64" t="s">
        <v>44</v>
      </c>
      <c r="D15" s="69"/>
      <c r="E15" s="37">
        <v>0</v>
      </c>
      <c r="F15" s="71"/>
      <c r="G15" s="72"/>
    </row>
    <row r="16" spans="1:16384">
      <c r="A16" s="31"/>
      <c r="B16" s="31"/>
      <c r="C16" s="31" t="s">
        <v>152</v>
      </c>
      <c r="D16" s="31"/>
      <c r="E16" s="129">
        <v>7135880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pans="3:13">
      <c r="C17" s="64"/>
      <c r="D17" s="69"/>
      <c r="E17" s="128"/>
      <c r="F17" s="71"/>
      <c r="G17" s="72"/>
    </row>
    <row r="18" spans="3:13" ht="15.75" thickBot="1">
      <c r="C18" s="64" t="s">
        <v>51</v>
      </c>
      <c r="D18" s="69"/>
      <c r="E18" s="135">
        <f>+E13+E16</f>
        <v>22606622.130000003</v>
      </c>
      <c r="F18" s="71"/>
      <c r="G18" s="72"/>
    </row>
    <row r="19" spans="3:13" ht="15.75" thickTop="1">
      <c r="D19" s="69"/>
      <c r="E19" s="40"/>
      <c r="F19" s="73"/>
      <c r="G19" s="73"/>
    </row>
    <row r="20" spans="3:13">
      <c r="D20" s="69"/>
      <c r="E20" s="74"/>
      <c r="F20" s="73"/>
      <c r="G20" s="73"/>
    </row>
    <row r="21" spans="3:13">
      <c r="D21" s="69"/>
      <c r="E21" s="74"/>
      <c r="F21" s="73"/>
      <c r="G21" s="73"/>
    </row>
    <row r="22" spans="3:13">
      <c r="C22" s="27" t="s">
        <v>48</v>
      </c>
      <c r="D22" s="69"/>
      <c r="E22" s="75"/>
      <c r="G22" s="68"/>
    </row>
    <row r="23" spans="3:13">
      <c r="D23" s="69"/>
      <c r="E23" s="76"/>
    </row>
    <row r="24" spans="3:13">
      <c r="C24" s="77"/>
      <c r="D24" s="77"/>
      <c r="E24" s="75"/>
    </row>
    <row r="25" spans="3:13">
      <c r="C25" s="77"/>
      <c r="D25" s="77"/>
      <c r="E25" s="75"/>
    </row>
    <row r="26" spans="3:13">
      <c r="C26" s="77"/>
      <c r="D26" s="77"/>
      <c r="E26" s="78"/>
    </row>
    <row r="27" spans="3:13">
      <c r="D27" s="69"/>
      <c r="E27" s="75"/>
      <c r="F27" s="77"/>
      <c r="G27" s="77"/>
      <c r="H27" s="77"/>
      <c r="I27" s="77"/>
      <c r="J27" s="77"/>
      <c r="K27" s="77"/>
      <c r="L27" s="77"/>
      <c r="M27" s="79"/>
    </row>
    <row r="28" spans="3:13">
      <c r="E28" s="74"/>
      <c r="F28" s="77"/>
      <c r="G28" s="77"/>
      <c r="H28" s="77"/>
      <c r="I28" s="77"/>
      <c r="J28" s="77"/>
      <c r="K28" s="77"/>
      <c r="L28" s="77"/>
      <c r="M28" s="79"/>
    </row>
    <row r="29" spans="3:13">
      <c r="E29" s="74"/>
      <c r="F29" s="77"/>
      <c r="G29" s="77"/>
      <c r="H29" s="77"/>
      <c r="I29" s="77"/>
      <c r="J29" s="77"/>
      <c r="K29" s="77"/>
      <c r="L29" s="77"/>
      <c r="M29" s="79"/>
    </row>
    <row r="30" spans="3:13">
      <c r="E30" s="74"/>
      <c r="F30" s="77"/>
      <c r="G30" s="77"/>
      <c r="H30" s="77"/>
      <c r="I30" s="77"/>
      <c r="J30" s="77"/>
      <c r="K30" s="77"/>
      <c r="L30" s="77"/>
      <c r="M30" s="79"/>
    </row>
    <row r="31" spans="3:13">
      <c r="E31" s="74"/>
      <c r="F31" s="77"/>
      <c r="G31" s="77"/>
      <c r="H31" s="77"/>
      <c r="I31" s="77"/>
      <c r="J31" s="77"/>
      <c r="K31" s="77"/>
      <c r="L31" s="77"/>
      <c r="M31" s="79"/>
    </row>
    <row r="32" spans="3:13">
      <c r="E32" s="75"/>
      <c r="F32" s="77"/>
      <c r="G32" s="77"/>
      <c r="H32" s="77"/>
      <c r="I32" s="77"/>
      <c r="J32" s="77"/>
      <c r="K32" s="77"/>
      <c r="L32" s="77"/>
      <c r="M32" s="79"/>
    </row>
    <row r="33" spans="5:13">
      <c r="E33" s="75"/>
      <c r="F33" s="77"/>
      <c r="G33" s="77"/>
      <c r="H33" s="77"/>
      <c r="I33" s="77"/>
      <c r="J33" s="77"/>
      <c r="K33" s="77"/>
      <c r="L33" s="77"/>
      <c r="M33" s="79"/>
    </row>
    <row r="34" spans="5:13">
      <c r="E34" s="75"/>
      <c r="F34" s="77"/>
      <c r="G34" s="77"/>
      <c r="H34" s="77"/>
      <c r="I34" s="77"/>
      <c r="J34" s="77"/>
      <c r="K34" s="77"/>
      <c r="L34" s="77"/>
      <c r="M34" s="79"/>
    </row>
    <row r="35" spans="5:13">
      <c r="E35" s="75"/>
      <c r="F35" s="77"/>
      <c r="G35" s="77"/>
      <c r="H35" s="77"/>
      <c r="I35" s="77"/>
      <c r="J35" s="77"/>
      <c r="K35" s="77"/>
      <c r="L35" s="77"/>
      <c r="M35" s="79"/>
    </row>
    <row r="36" spans="5:13">
      <c r="E36" s="75"/>
      <c r="F36" s="77"/>
      <c r="G36" s="77"/>
      <c r="H36" s="77"/>
      <c r="I36" s="77"/>
      <c r="J36" s="77"/>
      <c r="K36" s="77"/>
      <c r="L36" s="77"/>
      <c r="M36" s="79"/>
    </row>
    <row r="37" spans="5:13">
      <c r="E37" s="75"/>
      <c r="F37" s="77"/>
      <c r="G37" s="77"/>
      <c r="H37" s="77"/>
      <c r="I37" s="77"/>
      <c r="J37" s="77"/>
      <c r="K37" s="77"/>
      <c r="L37" s="77"/>
      <c r="M37" s="79"/>
    </row>
    <row r="38" spans="5:13">
      <c r="E38" s="75"/>
      <c r="F38" s="77"/>
      <c r="G38" s="77"/>
      <c r="H38" s="77"/>
      <c r="I38" s="77"/>
      <c r="J38" s="77"/>
      <c r="K38" s="77"/>
      <c r="L38" s="77"/>
      <c r="M38" s="79"/>
    </row>
    <row r="39" spans="5:13">
      <c r="E39" s="75"/>
      <c r="F39" s="77"/>
      <c r="G39" s="77"/>
      <c r="H39" s="77"/>
      <c r="I39" s="77"/>
      <c r="J39" s="77"/>
      <c r="K39" s="77"/>
      <c r="L39" s="77"/>
      <c r="M39" s="79"/>
    </row>
    <row r="40" spans="5:13">
      <c r="E40" s="75"/>
      <c r="F40" s="77"/>
      <c r="G40" s="77"/>
      <c r="H40" s="77"/>
      <c r="I40" s="77"/>
      <c r="J40" s="77"/>
      <c r="K40" s="77"/>
      <c r="L40" s="77"/>
      <c r="M40" s="79"/>
    </row>
    <row r="41" spans="5:13">
      <c r="E41" s="75"/>
      <c r="F41" s="77"/>
      <c r="G41" s="77"/>
      <c r="H41" s="77"/>
      <c r="I41" s="77"/>
      <c r="J41" s="77"/>
      <c r="K41" s="77"/>
      <c r="L41" s="77"/>
      <c r="M41" s="79"/>
    </row>
    <row r="42" spans="5:13">
      <c r="E42" s="75"/>
      <c r="F42" s="77"/>
      <c r="G42" s="77"/>
      <c r="H42" s="77"/>
      <c r="I42" s="77"/>
      <c r="J42" s="77"/>
      <c r="K42" s="77"/>
      <c r="L42" s="77"/>
      <c r="M42" s="79"/>
    </row>
    <row r="43" spans="5:13">
      <c r="E43" s="75"/>
      <c r="F43" s="77"/>
      <c r="G43" s="77"/>
      <c r="H43" s="77"/>
      <c r="I43" s="77"/>
      <c r="J43" s="77"/>
      <c r="K43" s="77"/>
      <c r="L43" s="77"/>
      <c r="M43" s="79"/>
    </row>
    <row r="44" spans="5:13">
      <c r="E44" s="75"/>
      <c r="F44" s="77"/>
      <c r="G44" s="77"/>
      <c r="H44" s="77"/>
      <c r="I44" s="77"/>
      <c r="J44" s="77"/>
      <c r="K44" s="77"/>
      <c r="L44" s="77"/>
      <c r="M44" s="79"/>
    </row>
    <row r="45" spans="5:13">
      <c r="E45" s="75"/>
      <c r="F45" s="77"/>
      <c r="G45" s="77"/>
      <c r="H45" s="77"/>
      <c r="I45" s="77"/>
      <c r="J45" s="77"/>
      <c r="K45" s="77"/>
      <c r="L45" s="77"/>
      <c r="M45" s="79"/>
    </row>
    <row r="46" spans="5:13">
      <c r="E46" s="75"/>
      <c r="F46" s="77"/>
      <c r="G46" s="77"/>
      <c r="H46" s="77"/>
      <c r="I46" s="77"/>
      <c r="J46" s="77"/>
      <c r="K46" s="77"/>
      <c r="L46" s="77"/>
      <c r="M46" s="79"/>
    </row>
    <row r="47" spans="5:13">
      <c r="E47" s="75"/>
      <c r="F47" s="77"/>
      <c r="G47" s="77"/>
      <c r="H47" s="77"/>
      <c r="I47" s="77"/>
      <c r="J47" s="77"/>
      <c r="K47" s="77"/>
      <c r="L47" s="77"/>
      <c r="M47" s="79"/>
    </row>
    <row r="48" spans="5:13">
      <c r="E48" s="75"/>
      <c r="F48" s="77"/>
      <c r="G48" s="77"/>
      <c r="H48" s="77"/>
      <c r="I48" s="77"/>
      <c r="J48" s="77"/>
      <c r="K48" s="77"/>
      <c r="L48" s="77"/>
      <c r="M48" s="79"/>
    </row>
    <row r="49" spans="2:13">
      <c r="E49" s="75"/>
      <c r="F49" s="77"/>
      <c r="G49" s="77"/>
      <c r="H49" s="77"/>
      <c r="I49" s="77"/>
      <c r="J49" s="77"/>
      <c r="K49" s="77"/>
      <c r="L49" s="77"/>
      <c r="M49" s="79"/>
    </row>
    <row r="50" spans="2:13">
      <c r="E50" s="76"/>
    </row>
    <row r="51" spans="2:13">
      <c r="E51" s="76"/>
    </row>
    <row r="52" spans="2:13">
      <c r="E52" s="76"/>
    </row>
    <row r="53" spans="2:13">
      <c r="E53" s="76"/>
    </row>
    <row r="54" spans="2:13">
      <c r="B54" s="80"/>
      <c r="D54" s="81"/>
      <c r="E54" s="76"/>
      <c r="F54" s="81"/>
      <c r="G54" s="81"/>
      <c r="H54" s="81"/>
      <c r="I54" s="81"/>
    </row>
    <row r="55" spans="2:13">
      <c r="B55" s="80"/>
      <c r="C55" s="87" t="s">
        <v>10</v>
      </c>
      <c r="D55" s="146" t="s">
        <v>32</v>
      </c>
      <c r="E55" s="146"/>
      <c r="I55" s="82" t="s">
        <v>32</v>
      </c>
    </row>
  </sheetData>
  <mergeCells count="6">
    <mergeCell ref="D55:E55"/>
    <mergeCell ref="A1:L1"/>
    <mergeCell ref="A2:L2"/>
    <mergeCell ref="A3:L3"/>
    <mergeCell ref="G4:I4"/>
    <mergeCell ref="H9:L9"/>
  </mergeCells>
  <printOptions horizontalCentered="1"/>
  <pageMargins left="0.5" right="0.5" top="1" bottom="1" header="0.5" footer="0.5"/>
  <pageSetup scale="80" orientation="portrait" r:id="rId1"/>
  <headerFooter alignWithMargins="0"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36"/>
  <sheetViews>
    <sheetView topLeftCell="A115" workbookViewId="0">
      <selection activeCell="A127" sqref="A127"/>
    </sheetView>
  </sheetViews>
  <sheetFormatPr defaultRowHeight="15"/>
  <cols>
    <col min="1" max="1" width="51.42578125" bestFit="1" customWidth="1"/>
    <col min="2" max="4" width="15.28515625" bestFit="1" customWidth="1"/>
    <col min="5" max="5" width="14.28515625" bestFit="1" customWidth="1"/>
  </cols>
  <sheetData>
    <row r="1" spans="1:3">
      <c r="A1" s="151" t="s">
        <v>5</v>
      </c>
      <c r="B1" s="151"/>
      <c r="C1" s="151"/>
    </row>
    <row r="2" spans="1:3">
      <c r="A2" s="151" t="s">
        <v>6</v>
      </c>
      <c r="B2" s="151"/>
      <c r="C2" s="151"/>
    </row>
    <row r="3" spans="1:3" ht="15.75" thickBot="1">
      <c r="A3" s="152" t="s">
        <v>173</v>
      </c>
      <c r="B3" s="152"/>
      <c r="C3" s="152"/>
    </row>
    <row r="4" spans="1:3">
      <c r="B4" s="103" t="s">
        <v>9</v>
      </c>
    </row>
    <row r="5" spans="1:3" ht="15.75" thickBot="1">
      <c r="B5" s="104" t="s">
        <v>176</v>
      </c>
    </row>
    <row r="6" spans="1:3" ht="16.5">
      <c r="A6" s="91" t="s">
        <v>66</v>
      </c>
    </row>
    <row r="7" spans="1:3" ht="15.75">
      <c r="A7" s="93" t="s">
        <v>14</v>
      </c>
    </row>
    <row r="8" spans="1:3">
      <c r="A8" t="s">
        <v>52</v>
      </c>
      <c r="B8" s="102">
        <v>43618.66</v>
      </c>
    </row>
    <row r="9" spans="1:3">
      <c r="A9" t="s">
        <v>53</v>
      </c>
      <c r="B9" s="102">
        <v>671609.48</v>
      </c>
    </row>
    <row r="10" spans="1:3">
      <c r="A10" t="s">
        <v>45</v>
      </c>
      <c r="B10" s="102">
        <v>290216.23</v>
      </c>
    </row>
    <row r="11" spans="1:3">
      <c r="A11" t="s">
        <v>54</v>
      </c>
      <c r="B11" s="102">
        <v>41536.410000000003</v>
      </c>
    </row>
    <row r="12" spans="1:3">
      <c r="A12" t="s">
        <v>55</v>
      </c>
      <c r="B12" s="102">
        <v>9111.7999999999993</v>
      </c>
    </row>
    <row r="13" spans="1:3">
      <c r="A13" t="s">
        <v>56</v>
      </c>
      <c r="B13" s="102">
        <v>59659.71</v>
      </c>
    </row>
    <row r="14" spans="1:3">
      <c r="A14" t="s">
        <v>57</v>
      </c>
      <c r="B14" s="102">
        <v>6524.17</v>
      </c>
    </row>
    <row r="15" spans="1:3">
      <c r="A15" t="s">
        <v>58</v>
      </c>
      <c r="B15" s="102">
        <v>10658344.5</v>
      </c>
    </row>
    <row r="16" spans="1:3" ht="15.75" thickBot="1">
      <c r="B16" s="94">
        <f>SUM(B8:B15)</f>
        <v>11780620.960000001</v>
      </c>
    </row>
    <row r="17" spans="1:5" ht="15.75" thickTop="1"/>
    <row r="18" spans="1:5" ht="16.5">
      <c r="A18" s="91" t="s">
        <v>67</v>
      </c>
    </row>
    <row r="19" spans="1:5" ht="15.75">
      <c r="A19" s="93" t="s">
        <v>0</v>
      </c>
    </row>
    <row r="20" spans="1:5">
      <c r="A20" t="s">
        <v>59</v>
      </c>
      <c r="B20" s="95">
        <v>2500000</v>
      </c>
    </row>
    <row r="21" spans="1:5" ht="15.75" thickBot="1">
      <c r="B21" s="94">
        <f>SUM(B20:B20)</f>
        <v>2500000</v>
      </c>
    </row>
    <row r="22" spans="1:5" ht="15.75" thickTop="1"/>
    <row r="23" spans="1:5" ht="16.5">
      <c r="A23" s="91" t="s">
        <v>68</v>
      </c>
    </row>
    <row r="24" spans="1:5" ht="15.75">
      <c r="A24" s="93" t="s">
        <v>1</v>
      </c>
    </row>
    <row r="25" spans="1:5">
      <c r="A25" t="s">
        <v>178</v>
      </c>
      <c r="B25" s="95">
        <v>17839701</v>
      </c>
      <c r="C25" s="102"/>
    </row>
    <row r="26" spans="1:5" ht="15.75" thickBot="1">
      <c r="B26" s="94">
        <f>+B25</f>
        <v>17839701</v>
      </c>
      <c r="E26" s="102"/>
    </row>
    <row r="27" spans="1:5" ht="15.75" thickTop="1"/>
    <row r="28" spans="1:5" ht="16.5">
      <c r="A28" s="91" t="s">
        <v>69</v>
      </c>
    </row>
    <row r="29" spans="1:5" ht="15.75">
      <c r="A29" s="93" t="s">
        <v>15</v>
      </c>
    </row>
    <row r="30" spans="1:5">
      <c r="A30" t="s">
        <v>60</v>
      </c>
      <c r="B30" s="92">
        <v>200000</v>
      </c>
    </row>
    <row r="31" spans="1:5">
      <c r="A31" t="s">
        <v>61</v>
      </c>
      <c r="B31" s="92">
        <v>200000</v>
      </c>
    </row>
    <row r="32" spans="1:5">
      <c r="A32" t="s">
        <v>62</v>
      </c>
      <c r="B32" s="92">
        <v>100000</v>
      </c>
    </row>
    <row r="33" spans="1:3">
      <c r="A33" t="s">
        <v>63</v>
      </c>
      <c r="B33" s="92">
        <v>20000</v>
      </c>
    </row>
    <row r="34" spans="1:3">
      <c r="A34" t="s">
        <v>160</v>
      </c>
      <c r="B34" s="92">
        <v>2500000</v>
      </c>
    </row>
    <row r="35" spans="1:3">
      <c r="A35" t="s">
        <v>132</v>
      </c>
      <c r="B35" s="95">
        <v>1000000</v>
      </c>
    </row>
    <row r="36" spans="1:3" ht="15.75" thickBot="1">
      <c r="B36" s="94">
        <f>SUM(B30:B35)</f>
        <v>4020000</v>
      </c>
    </row>
    <row r="37" spans="1:3" ht="15.75" thickTop="1"/>
    <row r="38" spans="1:3" ht="16.5">
      <c r="A38" s="91" t="s">
        <v>70</v>
      </c>
    </row>
    <row r="39" spans="1:3" ht="15.75">
      <c r="A39" s="93" t="s">
        <v>129</v>
      </c>
    </row>
    <row r="40" spans="1:3" ht="15.75">
      <c r="A40" s="93" t="s">
        <v>130</v>
      </c>
    </row>
    <row r="41" spans="1:3">
      <c r="A41" t="s">
        <v>127</v>
      </c>
      <c r="B41" s="92">
        <v>15883193</v>
      </c>
    </row>
    <row r="42" spans="1:3" ht="15.75" thickBot="1">
      <c r="B42" s="94">
        <f>+B41</f>
        <v>15883193</v>
      </c>
    </row>
    <row r="43" spans="1:3" ht="15.75" thickTop="1">
      <c r="B43" s="105"/>
    </row>
    <row r="44" spans="1:3" ht="16.5">
      <c r="A44" s="91" t="s">
        <v>71</v>
      </c>
    </row>
    <row r="45" spans="1:3" ht="15.75">
      <c r="A45" s="93" t="s">
        <v>18</v>
      </c>
    </row>
    <row r="46" spans="1:3">
      <c r="A46" t="s">
        <v>133</v>
      </c>
      <c r="B46" s="92">
        <v>1767183</v>
      </c>
      <c r="C46" s="102"/>
    </row>
    <row r="47" spans="1:3">
      <c r="A47" s="97" t="s">
        <v>165</v>
      </c>
      <c r="B47" s="112">
        <v>0</v>
      </c>
    </row>
    <row r="48" spans="1:3">
      <c r="A48" t="s">
        <v>128</v>
      </c>
      <c r="B48" s="92">
        <v>11188168</v>
      </c>
    </row>
    <row r="49" spans="1:4">
      <c r="A49" t="s">
        <v>64</v>
      </c>
      <c r="B49" s="92">
        <v>11000000</v>
      </c>
    </row>
    <row r="50" spans="1:4" ht="15.75" thickBot="1">
      <c r="B50" s="94">
        <f>SUM(B46:B49)</f>
        <v>23955351</v>
      </c>
    </row>
    <row r="51" spans="1:4" ht="15.75" thickTop="1">
      <c r="B51" s="105"/>
    </row>
    <row r="52" spans="1:4" ht="16.5">
      <c r="A52" s="91" t="s">
        <v>72</v>
      </c>
    </row>
    <row r="53" spans="1:4" ht="15.75">
      <c r="A53" s="93" t="s">
        <v>19</v>
      </c>
    </row>
    <row r="54" spans="1:4">
      <c r="A54" t="s">
        <v>65</v>
      </c>
      <c r="B54" s="92">
        <v>87548254</v>
      </c>
    </row>
    <row r="55" spans="1:4" ht="15.75" thickBot="1">
      <c r="B55" s="105"/>
    </row>
    <row r="56" spans="1:4">
      <c r="B56" s="103" t="s">
        <v>9</v>
      </c>
    </row>
    <row r="57" spans="1:4" ht="15.75" thickBot="1">
      <c r="B57" s="104" t="s">
        <v>176</v>
      </c>
    </row>
    <row r="58" spans="1:4">
      <c r="D58" s="102"/>
    </row>
    <row r="59" spans="1:4" ht="16.5">
      <c r="A59" s="91" t="s">
        <v>73</v>
      </c>
    </row>
    <row r="60" spans="1:4" ht="15.75">
      <c r="A60" s="93" t="s">
        <v>20</v>
      </c>
    </row>
    <row r="61" spans="1:4">
      <c r="A61" t="s">
        <v>74</v>
      </c>
      <c r="B61" s="92">
        <v>34296023.450000003</v>
      </c>
      <c r="C61" s="92"/>
    </row>
    <row r="62" spans="1:4">
      <c r="A62" t="s">
        <v>75</v>
      </c>
      <c r="B62" s="92">
        <v>386138.59</v>
      </c>
    </row>
    <row r="63" spans="1:4">
      <c r="A63" t="s">
        <v>76</v>
      </c>
      <c r="B63" s="92">
        <v>1005738.71</v>
      </c>
    </row>
    <row r="64" spans="1:4">
      <c r="A64" t="s">
        <v>77</v>
      </c>
      <c r="B64" s="92">
        <v>99675247.810000002</v>
      </c>
      <c r="C64" s="114"/>
    </row>
    <row r="65" spans="1:4">
      <c r="A65" t="s">
        <v>78</v>
      </c>
      <c r="B65" s="92">
        <v>8215323.79</v>
      </c>
    </row>
    <row r="66" spans="1:4">
      <c r="A66" t="s">
        <v>79</v>
      </c>
      <c r="B66" s="92">
        <v>4068331.38</v>
      </c>
    </row>
    <row r="67" spans="1:4">
      <c r="A67" t="s">
        <v>80</v>
      </c>
      <c r="B67" s="92">
        <v>56476.36</v>
      </c>
    </row>
    <row r="68" spans="1:4" ht="15.75" thickBot="1">
      <c r="B68" s="94">
        <f>SUM(B61:B67)</f>
        <v>147703280.09</v>
      </c>
    </row>
    <row r="69" spans="1:4" ht="15.75" thickTop="1"/>
    <row r="70" spans="1:4" ht="16.5">
      <c r="A70" s="91" t="s">
        <v>81</v>
      </c>
    </row>
    <row r="71" spans="1:4" ht="15.75">
      <c r="A71" s="93" t="s">
        <v>26</v>
      </c>
      <c r="B71" s="92"/>
    </row>
    <row r="72" spans="1:4" ht="15.75">
      <c r="A72" s="4" t="s">
        <v>120</v>
      </c>
      <c r="B72" s="92">
        <v>100000000</v>
      </c>
    </row>
    <row r="73" spans="1:4" ht="15.75">
      <c r="A73" s="4" t="s">
        <v>121</v>
      </c>
      <c r="B73" s="92">
        <f>19950000-25000</f>
        <v>19925000</v>
      </c>
    </row>
    <row r="74" spans="1:4" ht="15.75">
      <c r="A74" s="4" t="s">
        <v>143</v>
      </c>
      <c r="B74" s="92">
        <v>75000</v>
      </c>
    </row>
    <row r="75" spans="1:4" ht="15.75" thickBot="1">
      <c r="B75" s="94">
        <f>SUM(B72:B74)</f>
        <v>120000000</v>
      </c>
    </row>
    <row r="76" spans="1:4" ht="15.75" thickTop="1"/>
    <row r="77" spans="1:4" ht="16.5">
      <c r="A77" s="91" t="s">
        <v>82</v>
      </c>
      <c r="C77" s="102"/>
    </row>
    <row r="78" spans="1:4" ht="15.75">
      <c r="A78" s="107" t="s">
        <v>27</v>
      </c>
    </row>
    <row r="79" spans="1:4" ht="16.5">
      <c r="A79" s="91" t="s">
        <v>125</v>
      </c>
      <c r="B79" s="92">
        <v>46347984.210000001</v>
      </c>
      <c r="D79" s="102"/>
    </row>
    <row r="80" spans="1:4">
      <c r="A80" t="s">
        <v>126</v>
      </c>
      <c r="B80" s="92">
        <f>+'P &amp; L-Jun-2020'!C34</f>
        <v>15470742.130000001</v>
      </c>
    </row>
    <row r="81" spans="1:5" ht="15.75" thickBot="1">
      <c r="B81" s="94">
        <f>SUM(B79:B80)</f>
        <v>61818726.340000004</v>
      </c>
    </row>
    <row r="82" spans="1:5" ht="15.75" thickTop="1">
      <c r="B82" s="105"/>
    </row>
    <row r="83" spans="1:5" ht="16.5">
      <c r="A83" s="91" t="s">
        <v>83</v>
      </c>
    </row>
    <row r="84" spans="1:5" ht="15.75">
      <c r="A84" s="93" t="s">
        <v>30</v>
      </c>
      <c r="D84" s="102"/>
    </row>
    <row r="85" spans="1:5" ht="15.75">
      <c r="A85" s="132" t="s">
        <v>169</v>
      </c>
      <c r="B85" s="92">
        <v>5000000</v>
      </c>
      <c r="E85" s="102"/>
    </row>
    <row r="86" spans="1:5" ht="15.75">
      <c r="A86" s="132" t="s">
        <v>180</v>
      </c>
      <c r="B86" s="92">
        <v>248140.3</v>
      </c>
    </row>
    <row r="87" spans="1:5">
      <c r="A87" t="s">
        <v>166</v>
      </c>
      <c r="B87" s="92">
        <v>9261293.7300000004</v>
      </c>
      <c r="C87" s="102"/>
    </row>
    <row r="88" spans="1:5" ht="15.75" thickBot="1">
      <c r="B88" s="94">
        <f>+B87+B85+B86</f>
        <v>14509434.030000001</v>
      </c>
    </row>
    <row r="89" spans="1:5" ht="17.25" thickTop="1">
      <c r="A89" s="91" t="s">
        <v>86</v>
      </c>
    </row>
    <row r="90" spans="1:5">
      <c r="A90" s="96" t="s">
        <v>34</v>
      </c>
    </row>
    <row r="91" spans="1:5">
      <c r="A91" t="s">
        <v>84</v>
      </c>
      <c r="B91" s="92">
        <v>7812295.1600000001</v>
      </c>
    </row>
    <row r="92" spans="1:5">
      <c r="A92" t="s">
        <v>88</v>
      </c>
      <c r="B92" s="98">
        <v>606</v>
      </c>
    </row>
    <row r="93" spans="1:5" ht="15.75" thickBot="1">
      <c r="B93" s="94">
        <f>+B91+B92</f>
        <v>7812901.1600000001</v>
      </c>
    </row>
    <row r="94" spans="1:5" ht="15.75" thickTop="1">
      <c r="B94" s="105"/>
    </row>
    <row r="95" spans="1:5">
      <c r="B95" s="105"/>
    </row>
    <row r="96" spans="1:5" ht="16.5">
      <c r="A96" s="91" t="s">
        <v>89</v>
      </c>
    </row>
    <row r="97" spans="1:2">
      <c r="A97" s="96" t="s">
        <v>38</v>
      </c>
    </row>
    <row r="98" spans="1:2">
      <c r="A98" s="31" t="s">
        <v>156</v>
      </c>
      <c r="B98" s="92">
        <v>409692.49</v>
      </c>
    </row>
    <row r="99" spans="1:2">
      <c r="A99" t="s">
        <v>153</v>
      </c>
      <c r="B99" s="92">
        <v>132270.99</v>
      </c>
    </row>
    <row r="100" spans="1:2">
      <c r="A100" t="s">
        <v>85</v>
      </c>
      <c r="B100" s="92">
        <v>345750</v>
      </c>
    </row>
    <row r="101" spans="1:2">
      <c r="A101" t="s">
        <v>170</v>
      </c>
      <c r="B101" s="92">
        <v>0</v>
      </c>
    </row>
    <row r="102" spans="1:2">
      <c r="A102" s="31" t="s">
        <v>168</v>
      </c>
      <c r="B102" s="92">
        <v>0</v>
      </c>
    </row>
    <row r="103" spans="1:2">
      <c r="A103" s="31" t="s">
        <v>179</v>
      </c>
      <c r="B103" s="127">
        <v>7705385</v>
      </c>
    </row>
    <row r="104" spans="1:2">
      <c r="A104" s="31" t="s">
        <v>159</v>
      </c>
      <c r="B104" s="127">
        <v>3238518</v>
      </c>
    </row>
    <row r="105" spans="1:2" ht="15.75" thickBot="1">
      <c r="B105" s="94">
        <f>SUM(B98:B104)</f>
        <v>11831616.48</v>
      </c>
    </row>
    <row r="106" spans="1:2" ht="15.75" thickTop="1"/>
    <row r="110" spans="1:2" ht="15.75" thickBot="1"/>
    <row r="111" spans="1:2">
      <c r="B111" s="103" t="s">
        <v>9</v>
      </c>
    </row>
    <row r="112" spans="1:2" ht="15.75" thickBot="1">
      <c r="B112" s="104" t="s">
        <v>176</v>
      </c>
    </row>
    <row r="114" spans="1:2" ht="16.5">
      <c r="A114" s="91" t="s">
        <v>161</v>
      </c>
    </row>
    <row r="115" spans="1:2">
      <c r="A115" s="130" t="s">
        <v>162</v>
      </c>
    </row>
    <row r="116" spans="1:2">
      <c r="A116" s="99" t="s">
        <v>90</v>
      </c>
      <c r="B116" s="100">
        <v>1572</v>
      </c>
    </row>
    <row r="117" spans="1:2">
      <c r="A117" s="99" t="s">
        <v>91</v>
      </c>
      <c r="B117" s="100">
        <v>36394</v>
      </c>
    </row>
    <row r="118" spans="1:2">
      <c r="A118" s="99" t="s">
        <v>92</v>
      </c>
      <c r="B118" s="101">
        <v>73</v>
      </c>
    </row>
    <row r="119" spans="1:2">
      <c r="A119" s="99" t="s">
        <v>171</v>
      </c>
      <c r="B119" s="101">
        <v>0</v>
      </c>
    </row>
    <row r="120" spans="1:2">
      <c r="A120" s="99" t="s">
        <v>155</v>
      </c>
      <c r="B120" s="101">
        <v>7490</v>
      </c>
    </row>
    <row r="121" spans="1:2">
      <c r="A121" t="s">
        <v>164</v>
      </c>
      <c r="B121" s="133">
        <v>111694</v>
      </c>
    </row>
    <row r="122" spans="1:2" ht="15.75" thickBot="1">
      <c r="B122" s="117">
        <f>SUM(B116:B121)</f>
        <v>157223</v>
      </c>
    </row>
    <row r="123" spans="1:2" ht="15.75" thickTop="1"/>
    <row r="125" spans="1:2" ht="16.5">
      <c r="A125" s="119" t="s">
        <v>134</v>
      </c>
    </row>
    <row r="126" spans="1:2">
      <c r="A126" s="118" t="s">
        <v>135</v>
      </c>
    </row>
    <row r="127" spans="1:2">
      <c r="A127" s="115" t="s">
        <v>136</v>
      </c>
      <c r="B127" s="116">
        <v>0</v>
      </c>
    </row>
    <row r="128" spans="1:2">
      <c r="A128" s="115" t="s">
        <v>144</v>
      </c>
      <c r="B128" s="116">
        <v>0</v>
      </c>
    </row>
    <row r="129" spans="1:2">
      <c r="A129" s="115" t="s">
        <v>137</v>
      </c>
      <c r="B129" s="116">
        <v>0</v>
      </c>
    </row>
    <row r="130" spans="1:2">
      <c r="A130" s="115" t="s">
        <v>138</v>
      </c>
      <c r="B130" s="116">
        <v>0</v>
      </c>
    </row>
    <row r="131" spans="1:2">
      <c r="A131" s="115" t="s">
        <v>139</v>
      </c>
      <c r="B131" s="116">
        <v>0</v>
      </c>
    </row>
    <row r="132" spans="1:2">
      <c r="A132" s="115" t="s">
        <v>140</v>
      </c>
      <c r="B132" s="116">
        <v>0</v>
      </c>
    </row>
    <row r="133" spans="1:2">
      <c r="A133" s="115" t="s">
        <v>141</v>
      </c>
      <c r="B133" s="116">
        <v>0</v>
      </c>
    </row>
    <row r="134" spans="1:2">
      <c r="A134" s="115" t="s">
        <v>142</v>
      </c>
      <c r="B134" s="116">
        <v>0</v>
      </c>
    </row>
    <row r="135" spans="1:2" ht="15.75" thickBot="1">
      <c r="A135" s="115"/>
      <c r="B135" s="117">
        <f>SUM(B127:B134)</f>
        <v>0</v>
      </c>
    </row>
    <row r="136" spans="1:2" ht="15.75" thickTop="1"/>
  </sheetData>
  <mergeCells count="3">
    <mergeCell ref="A1:C1"/>
    <mergeCell ref="A2:C2"/>
    <mergeCell ref="A3:C3"/>
  </mergeCells>
  <pageMargins left="0.7" right="0.7" top="0.25" bottom="0.25" header="0.3" footer="0.3"/>
  <pageSetup scale="9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A17" workbookViewId="0">
      <selection activeCell="B49" sqref="B49"/>
    </sheetView>
  </sheetViews>
  <sheetFormatPr defaultRowHeight="15"/>
  <cols>
    <col min="1" max="1" width="39.140625" bestFit="1" customWidth="1"/>
    <col min="2" max="2" width="14.28515625" style="92" bestFit="1" customWidth="1"/>
    <col min="3" max="4" width="12.28515625" bestFit="1" customWidth="1"/>
    <col min="5" max="6" width="11.5703125" bestFit="1" customWidth="1"/>
  </cols>
  <sheetData>
    <row r="1" spans="1:6" ht="16.5">
      <c r="A1" s="91" t="s">
        <v>118</v>
      </c>
      <c r="B1" s="108"/>
    </row>
    <row r="2" spans="1:6" ht="16.5">
      <c r="A2" s="91"/>
      <c r="B2" s="109" t="s">
        <v>9</v>
      </c>
    </row>
    <row r="3" spans="1:6" ht="17.25" thickBot="1">
      <c r="A3" s="91"/>
      <c r="B3" s="110" t="s">
        <v>176</v>
      </c>
    </row>
    <row r="4" spans="1:6">
      <c r="A4" s="96" t="s">
        <v>35</v>
      </c>
      <c r="B4" s="111"/>
    </row>
    <row r="5" spans="1:6">
      <c r="A5" t="s">
        <v>93</v>
      </c>
      <c r="B5" s="92">
        <v>6490</v>
      </c>
    </row>
    <row r="6" spans="1:6">
      <c r="A6" s="97" t="s">
        <v>94</v>
      </c>
      <c r="B6" s="112">
        <v>28930</v>
      </c>
    </row>
    <row r="7" spans="1:6">
      <c r="A7" s="97" t="s">
        <v>95</v>
      </c>
      <c r="B7" s="112">
        <v>105490</v>
      </c>
    </row>
    <row r="8" spans="1:6">
      <c r="A8" s="97" t="s">
        <v>96</v>
      </c>
      <c r="B8" s="112">
        <v>44760</v>
      </c>
    </row>
    <row r="9" spans="1:6">
      <c r="A9" s="97" t="s">
        <v>97</v>
      </c>
      <c r="B9" s="112">
        <v>10950</v>
      </c>
    </row>
    <row r="10" spans="1:6">
      <c r="A10" s="97" t="s">
        <v>98</v>
      </c>
      <c r="B10" s="112">
        <v>102340</v>
      </c>
    </row>
    <row r="11" spans="1:6">
      <c r="A11" s="97" t="s">
        <v>99</v>
      </c>
      <c r="B11" s="112">
        <v>15530</v>
      </c>
      <c r="C11" s="102"/>
    </row>
    <row r="12" spans="1:6">
      <c r="A12" s="97" t="s">
        <v>177</v>
      </c>
      <c r="B12" s="112">
        <v>514386</v>
      </c>
      <c r="C12" s="102"/>
    </row>
    <row r="13" spans="1:6">
      <c r="A13" s="97" t="s">
        <v>157</v>
      </c>
      <c r="B13" s="112">
        <v>0</v>
      </c>
      <c r="C13" s="102"/>
    </row>
    <row r="14" spans="1:6">
      <c r="A14" s="97" t="s">
        <v>167</v>
      </c>
      <c r="B14" s="112">
        <v>0</v>
      </c>
      <c r="C14" s="102"/>
      <c r="E14" s="102"/>
    </row>
    <row r="15" spans="1:6">
      <c r="A15" t="s">
        <v>163</v>
      </c>
      <c r="B15" s="116">
        <v>0</v>
      </c>
      <c r="F15" s="102"/>
    </row>
    <row r="16" spans="1:6">
      <c r="A16" t="s">
        <v>100</v>
      </c>
      <c r="B16" s="112">
        <v>69944</v>
      </c>
    </row>
    <row r="17" spans="1:3">
      <c r="A17" t="s">
        <v>101</v>
      </c>
      <c r="B17" s="112">
        <v>69000</v>
      </c>
    </row>
    <row r="18" spans="1:3">
      <c r="A18" t="s">
        <v>102</v>
      </c>
      <c r="B18" s="112">
        <v>31618</v>
      </c>
    </row>
    <row r="19" spans="1:3">
      <c r="A19" t="s">
        <v>103</v>
      </c>
      <c r="B19" s="112">
        <v>0</v>
      </c>
      <c r="C19" s="102"/>
    </row>
    <row r="20" spans="1:3">
      <c r="A20" t="s">
        <v>104</v>
      </c>
      <c r="B20" s="112">
        <v>10000</v>
      </c>
      <c r="C20" s="102"/>
    </row>
    <row r="21" spans="1:3">
      <c r="A21" t="s">
        <v>105</v>
      </c>
      <c r="B21" s="112">
        <v>5850</v>
      </c>
      <c r="C21" s="123"/>
    </row>
    <row r="22" spans="1:3">
      <c r="A22" t="s">
        <v>106</v>
      </c>
      <c r="B22" s="112">
        <v>224317</v>
      </c>
      <c r="C22" s="123"/>
    </row>
    <row r="23" spans="1:3">
      <c r="A23" t="s">
        <v>158</v>
      </c>
      <c r="B23" s="112">
        <v>56515</v>
      </c>
      <c r="C23" s="123"/>
    </row>
    <row r="24" spans="1:3">
      <c r="A24" t="s">
        <v>107</v>
      </c>
      <c r="B24" s="112">
        <v>27.23</v>
      </c>
      <c r="C24" s="123"/>
    </row>
    <row r="25" spans="1:3">
      <c r="A25" t="s">
        <v>131</v>
      </c>
      <c r="B25" s="112">
        <v>0</v>
      </c>
      <c r="C25" s="123"/>
    </row>
    <row r="26" spans="1:3">
      <c r="A26" t="s">
        <v>145</v>
      </c>
      <c r="B26" s="112">
        <v>0</v>
      </c>
      <c r="C26" s="123"/>
    </row>
    <row r="27" spans="1:3">
      <c r="A27" t="s">
        <v>108</v>
      </c>
      <c r="B27" s="112">
        <v>47495.77</v>
      </c>
      <c r="C27" s="123"/>
    </row>
    <row r="28" spans="1:3">
      <c r="A28" t="s">
        <v>154</v>
      </c>
      <c r="B28" s="112">
        <v>50025</v>
      </c>
      <c r="C28" s="123"/>
    </row>
    <row r="29" spans="1:3">
      <c r="A29" t="s">
        <v>109</v>
      </c>
      <c r="B29" s="92">
        <v>205164.51</v>
      </c>
    </row>
    <row r="30" spans="1:3">
      <c r="A30" t="s">
        <v>110</v>
      </c>
      <c r="B30" s="92">
        <v>1857000</v>
      </c>
    </row>
    <row r="31" spans="1:3">
      <c r="A31" t="s">
        <v>111</v>
      </c>
      <c r="B31" s="92">
        <v>260000</v>
      </c>
    </row>
    <row r="32" spans="1:3">
      <c r="A32" t="s">
        <v>112</v>
      </c>
      <c r="B32" s="92">
        <f>7920+5490</f>
        <v>13410</v>
      </c>
    </row>
    <row r="33" spans="1:4">
      <c r="A33" t="s">
        <v>146</v>
      </c>
      <c r="B33" s="92">
        <v>0</v>
      </c>
    </row>
    <row r="34" spans="1:4">
      <c r="A34" t="s">
        <v>113</v>
      </c>
      <c r="B34" s="92">
        <v>0</v>
      </c>
    </row>
    <row r="35" spans="1:4">
      <c r="A35" t="s">
        <v>114</v>
      </c>
      <c r="B35" s="92">
        <v>0</v>
      </c>
    </row>
    <row r="36" spans="1:4">
      <c r="A36" t="s">
        <v>147</v>
      </c>
      <c r="B36" s="92">
        <v>0</v>
      </c>
    </row>
    <row r="37" spans="1:4">
      <c r="A37" t="s">
        <v>115</v>
      </c>
      <c r="B37" s="92">
        <v>4650</v>
      </c>
      <c r="C37" s="123"/>
    </row>
    <row r="38" spans="1:4">
      <c r="A38" t="s">
        <v>116</v>
      </c>
      <c r="B38" s="92">
        <v>84000</v>
      </c>
      <c r="C38" s="102"/>
    </row>
    <row r="39" spans="1:4">
      <c r="A39" t="s">
        <v>117</v>
      </c>
      <c r="B39" s="92">
        <v>138321</v>
      </c>
      <c r="C39" s="102"/>
    </row>
    <row r="40" spans="1:4">
      <c r="A40" t="s">
        <v>122</v>
      </c>
      <c r="B40" s="92">
        <v>30000</v>
      </c>
    </row>
    <row r="41" spans="1:4">
      <c r="A41" t="s">
        <v>123</v>
      </c>
      <c r="B41" s="92">
        <v>30000</v>
      </c>
    </row>
    <row r="42" spans="1:4" ht="15.75" thickBot="1">
      <c r="B42" s="120">
        <f>SUM(B5:B41)</f>
        <v>4016213.51</v>
      </c>
    </row>
    <row r="43" spans="1:4" ht="17.25" thickTop="1">
      <c r="A43" s="91" t="s">
        <v>87</v>
      </c>
      <c r="B43" s="108"/>
    </row>
    <row r="44" spans="1:4">
      <c r="A44" s="96" t="s">
        <v>36</v>
      </c>
      <c r="B44" s="111"/>
    </row>
    <row r="45" spans="1:4">
      <c r="A45" t="s">
        <v>119</v>
      </c>
      <c r="B45" s="113">
        <v>339</v>
      </c>
    </row>
    <row r="46" spans="1:4" ht="15.75" thickBot="1">
      <c r="B46" s="94">
        <f>+B45</f>
        <v>339</v>
      </c>
      <c r="D46" s="102"/>
    </row>
    <row r="47" spans="1:4" ht="15.75" thickTop="1">
      <c r="B47" s="92">
        <f>+B46+B42</f>
        <v>4016552.51</v>
      </c>
    </row>
    <row r="49" spans="2:2">
      <c r="B49" s="92">
        <f>+B47-B22-B23-B24-B27-B28-B29-B13</f>
        <v>3433008</v>
      </c>
    </row>
  </sheetData>
  <pageMargins left="0.7" right="0.7" top="0.5" bottom="0.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7"/>
  <sheetViews>
    <sheetView workbookViewId="0">
      <selection activeCell="E3" sqref="E3"/>
    </sheetView>
  </sheetViews>
  <sheetFormatPr defaultRowHeight="15"/>
  <cols>
    <col min="2" max="2" width="17.42578125" bestFit="1" customWidth="1"/>
    <col min="4" max="4" width="14.28515625" bestFit="1" customWidth="1"/>
    <col min="8" max="8" width="13.28515625" style="92" bestFit="1" customWidth="1"/>
    <col min="10" max="10" width="14.28515625" bestFit="1" customWidth="1"/>
  </cols>
  <sheetData>
    <row r="2" spans="2:10" ht="17.25">
      <c r="E2" s="125" t="s">
        <v>182</v>
      </c>
      <c r="F2" s="125"/>
      <c r="G2" s="125"/>
      <c r="H2" s="126"/>
    </row>
    <row r="5" spans="2:10">
      <c r="B5" s="102" t="str">
        <f>+Sheet1!A8</f>
        <v>Air Condition</v>
      </c>
      <c r="D5" s="102">
        <v>43618.66</v>
      </c>
      <c r="F5">
        <v>15</v>
      </c>
      <c r="H5" s="92">
        <f>+D5*F5/100/4</f>
        <v>1635.69975</v>
      </c>
      <c r="J5" s="102">
        <f>+D5-H5</f>
        <v>41982.960250000004</v>
      </c>
    </row>
    <row r="6" spans="2:10">
      <c r="B6" s="102" t="str">
        <f>+Sheet1!A10</f>
        <v>Computer</v>
      </c>
      <c r="D6" s="102">
        <v>290216.23</v>
      </c>
      <c r="F6">
        <v>30</v>
      </c>
      <c r="H6" s="92">
        <f t="shared" ref="H6:H12" si="0">+D6*F6/100/4</f>
        <v>21766.217249999998</v>
      </c>
      <c r="J6" s="102">
        <f t="shared" ref="J6:J12" si="1">+D6-H6</f>
        <v>268450.01274999999</v>
      </c>
    </row>
    <row r="7" spans="2:10">
      <c r="B7" s="102" t="str">
        <f>+Sheet1!A11</f>
        <v>Furniture</v>
      </c>
      <c r="D7" s="102">
        <v>41536.410000000003</v>
      </c>
      <c r="F7">
        <v>15</v>
      </c>
      <c r="H7" s="92">
        <f t="shared" si="0"/>
        <v>1557.6153750000001</v>
      </c>
      <c r="J7" s="102">
        <f t="shared" si="1"/>
        <v>39978.794625000002</v>
      </c>
    </row>
    <row r="8" spans="2:10">
      <c r="B8" s="102" t="str">
        <f>+Sheet1!A12</f>
        <v>Television</v>
      </c>
      <c r="D8" s="102">
        <v>9111.7999999999993</v>
      </c>
      <c r="F8">
        <v>15</v>
      </c>
      <c r="H8" s="92">
        <f t="shared" si="0"/>
        <v>341.6925</v>
      </c>
      <c r="J8" s="102">
        <f t="shared" si="1"/>
        <v>8770.1075000000001</v>
      </c>
    </row>
    <row r="9" spans="2:10">
      <c r="B9" s="102" t="str">
        <f>+Sheet1!A13</f>
        <v>UPS</v>
      </c>
      <c r="D9" s="102">
        <v>59659.71</v>
      </c>
      <c r="F9">
        <v>15</v>
      </c>
      <c r="H9" s="92">
        <f t="shared" si="0"/>
        <v>2237.2391250000001</v>
      </c>
      <c r="J9" s="102">
        <f t="shared" si="1"/>
        <v>57422.470874999999</v>
      </c>
    </row>
    <row r="10" spans="2:10">
      <c r="B10" s="102" t="str">
        <f>+Sheet1!A14</f>
        <v>Water Dispencer</v>
      </c>
      <c r="D10" s="102">
        <v>6524.17</v>
      </c>
      <c r="F10">
        <v>15</v>
      </c>
      <c r="H10" s="92">
        <f t="shared" si="0"/>
        <v>244.656375</v>
      </c>
      <c r="J10" s="102">
        <f t="shared" si="1"/>
        <v>6279.5136250000005</v>
      </c>
    </row>
    <row r="11" spans="2:10">
      <c r="B11" s="102" t="str">
        <f>+Sheet1!A15</f>
        <v>Office &amp; Booth</v>
      </c>
      <c r="D11" s="102">
        <v>10658344.5</v>
      </c>
      <c r="F11">
        <v>10</v>
      </c>
      <c r="H11" s="92">
        <f t="shared" si="0"/>
        <v>266458.61249999999</v>
      </c>
      <c r="J11" s="102">
        <f t="shared" si="1"/>
        <v>10391885.887499999</v>
      </c>
    </row>
    <row r="12" spans="2:10">
      <c r="B12" s="102" t="s">
        <v>148</v>
      </c>
      <c r="D12" s="102">
        <v>671609.48</v>
      </c>
      <c r="F12">
        <v>15</v>
      </c>
      <c r="H12" s="92">
        <f t="shared" si="0"/>
        <v>25185.355499999998</v>
      </c>
      <c r="J12" s="102">
        <f t="shared" si="1"/>
        <v>646424.12450000003</v>
      </c>
    </row>
    <row r="13" spans="2:10">
      <c r="B13" s="102"/>
      <c r="D13" s="102">
        <f>SUM(D5:D12)</f>
        <v>11780620.960000001</v>
      </c>
      <c r="H13" s="92">
        <f>SUM(H5:H12)</f>
        <v>319427.08837499999</v>
      </c>
      <c r="J13" s="102">
        <f>SUM(J5:J12)</f>
        <v>11461193.871625001</v>
      </c>
    </row>
    <row r="14" spans="2:10">
      <c r="D14" s="102"/>
    </row>
    <row r="15" spans="2:10">
      <c r="D15" s="102"/>
    </row>
    <row r="16" spans="2:10">
      <c r="D16" s="102"/>
      <c r="J16" s="102"/>
    </row>
    <row r="17" spans="4:4">
      <c r="D17" s="102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Main-2020</vt:lpstr>
      <vt:lpstr>B.S-2020</vt:lpstr>
      <vt:lpstr>P &amp; L-Jun-2020</vt:lpstr>
      <vt:lpstr>Comprehensive income-2020</vt:lpstr>
      <vt:lpstr>Sheet1</vt:lpstr>
      <vt:lpstr>Sheet2</vt:lpstr>
      <vt:lpstr>Deprceation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BILAL</cp:lastModifiedBy>
  <cp:lastPrinted>2020-10-22T12:31:26Z</cp:lastPrinted>
  <dcterms:created xsi:type="dcterms:W3CDTF">2016-10-06T14:09:33Z</dcterms:created>
  <dcterms:modified xsi:type="dcterms:W3CDTF">2020-10-22T13:52:52Z</dcterms:modified>
</cp:coreProperties>
</file>